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d.docs.live.net/b8af856485d422ec/Documents/Work/Content/"/>
    </mc:Choice>
  </mc:AlternateContent>
  <xr:revisionPtr revIDLastSave="68" documentId="8_{CC0C8041-972A-405A-A5CC-38B03961331F}" xr6:coauthVersionLast="45" xr6:coauthVersionMax="45" xr10:uidLastSave="{21B61BE7-EA2E-4FB3-A935-05B54343F8BB}"/>
  <bookViews>
    <workbookView xWindow="-110" yWindow="-110" windowWidth="19420" windowHeight="10420" xr2:uid="{2B757E91-CC22-45A0-96BD-8D9EAF2AC5A4}"/>
  </bookViews>
  <sheets>
    <sheet name="Tax efficiency" sheetId="1" r:id="rId1"/>
    <sheet name="Withdrawal rate" sheetId="2" r:id="rId2"/>
    <sheet name="Disclaimers" sheetId="3" r:id="rId3"/>
    <sheet name="Sheet4" sheetId="4" r:id="rId4"/>
    <sheet name="Sheet5" sheetId="5" r:id="rId5"/>
    <sheet name="Sheet6" sheetId="6" r:id="rId6"/>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45" i="2" l="1"/>
  <c r="K45" i="2"/>
  <c r="D45" i="2"/>
  <c r="R44" i="2"/>
  <c r="K44" i="2"/>
  <c r="D44" i="2"/>
  <c r="R43" i="2"/>
  <c r="K43" i="2"/>
  <c r="D43" i="2"/>
  <c r="R42" i="2"/>
  <c r="K42" i="2"/>
  <c r="D42" i="2"/>
  <c r="R41" i="2"/>
  <c r="K41" i="2"/>
  <c r="D41" i="2"/>
  <c r="R40" i="2"/>
  <c r="K40" i="2"/>
  <c r="D40" i="2"/>
  <c r="R39" i="2"/>
  <c r="K39" i="2"/>
  <c r="D39" i="2"/>
  <c r="R38" i="2"/>
  <c r="K38" i="2"/>
  <c r="D38" i="2"/>
  <c r="R37" i="2"/>
  <c r="K37" i="2"/>
  <c r="D37" i="2"/>
  <c r="R36" i="2"/>
  <c r="K36" i="2"/>
  <c r="D36" i="2"/>
  <c r="R35" i="2"/>
  <c r="K35" i="2"/>
  <c r="D35" i="2"/>
  <c r="R34" i="2"/>
  <c r="K34" i="2"/>
  <c r="D34" i="2"/>
  <c r="R33" i="2"/>
  <c r="K33" i="2"/>
  <c r="D33" i="2"/>
  <c r="R32" i="2"/>
  <c r="K32" i="2"/>
  <c r="D32" i="2"/>
  <c r="R31" i="2"/>
  <c r="K31" i="2"/>
  <c r="D31" i="2"/>
  <c r="R30" i="2"/>
  <c r="K30" i="2"/>
  <c r="D30" i="2"/>
  <c r="R29" i="2"/>
  <c r="K29" i="2"/>
  <c r="D29" i="2"/>
  <c r="R28" i="2"/>
  <c r="K28" i="2"/>
  <c r="D28" i="2"/>
  <c r="R27" i="2"/>
  <c r="K27" i="2"/>
  <c r="D27" i="2"/>
  <c r="R26" i="2"/>
  <c r="K26" i="2"/>
  <c r="D26" i="2"/>
  <c r="R25" i="2"/>
  <c r="K25" i="2"/>
  <c r="D25" i="2"/>
  <c r="R24" i="2"/>
  <c r="K24" i="2"/>
  <c r="D24" i="2"/>
  <c r="R23" i="2"/>
  <c r="K23" i="2"/>
  <c r="D23" i="2"/>
  <c r="R22" i="2"/>
  <c r="K22" i="2"/>
  <c r="D22" i="2"/>
  <c r="R21" i="2"/>
  <c r="K21" i="2"/>
  <c r="D21" i="2"/>
  <c r="R20" i="2"/>
  <c r="K20" i="2"/>
  <c r="D20" i="2"/>
  <c r="R19" i="2"/>
  <c r="K19" i="2"/>
  <c r="D19" i="2"/>
  <c r="R18" i="2"/>
  <c r="K18" i="2"/>
  <c r="D18" i="2"/>
  <c r="R17" i="2"/>
  <c r="K17" i="2"/>
  <c r="D17" i="2"/>
  <c r="R16" i="2"/>
  <c r="K16" i="2"/>
  <c r="D16" i="2"/>
  <c r="R15" i="2"/>
  <c r="K15" i="2"/>
  <c r="D15" i="2"/>
  <c r="R14" i="2"/>
  <c r="K14" i="2"/>
  <c r="D14" i="2"/>
  <c r="R13" i="2"/>
  <c r="K13" i="2"/>
  <c r="D13" i="2"/>
  <c r="R12" i="2"/>
  <c r="K12" i="2"/>
  <c r="D12" i="2"/>
  <c r="R11" i="2"/>
  <c r="K11" i="2"/>
  <c r="D11" i="2"/>
  <c r="R10" i="2"/>
  <c r="K10" i="2"/>
  <c r="D10" i="2"/>
  <c r="R9" i="2"/>
  <c r="K9" i="2"/>
  <c r="D9" i="2"/>
  <c r="Q6" i="2"/>
  <c r="J6" i="2"/>
  <c r="C6" i="2"/>
  <c r="G4" i="2"/>
  <c r="L23" i="1"/>
  <c r="M23" i="1" s="1"/>
  <c r="D23" i="1"/>
  <c r="E23" i="1" s="1"/>
  <c r="F23" i="1" s="1"/>
  <c r="G23" i="1" s="1"/>
  <c r="L22" i="1"/>
  <c r="M22" i="1" s="1"/>
  <c r="D22" i="1"/>
  <c r="E22" i="1" s="1"/>
  <c r="F22" i="1" s="1"/>
  <c r="G22" i="1" s="1"/>
  <c r="L21" i="1"/>
  <c r="M21" i="1" s="1"/>
  <c r="D21" i="1"/>
  <c r="E21" i="1" s="1"/>
  <c r="F21" i="1" s="1"/>
  <c r="G21" i="1" s="1"/>
  <c r="L20" i="1"/>
  <c r="M20" i="1" s="1"/>
  <c r="D20" i="1"/>
  <c r="E20" i="1" s="1"/>
  <c r="F20" i="1" s="1"/>
  <c r="G20" i="1" s="1"/>
  <c r="L19" i="1"/>
  <c r="M19" i="1" s="1"/>
  <c r="D19" i="1"/>
  <c r="E19" i="1" s="1"/>
  <c r="F19" i="1" s="1"/>
  <c r="G19" i="1" s="1"/>
  <c r="L18" i="1"/>
  <c r="M18" i="1" s="1"/>
  <c r="D18" i="1"/>
  <c r="E18" i="1" s="1"/>
  <c r="F18" i="1" s="1"/>
  <c r="G18" i="1" s="1"/>
  <c r="L17" i="1"/>
  <c r="M17" i="1" s="1"/>
  <c r="D17" i="1"/>
  <c r="E17" i="1" s="1"/>
  <c r="F17" i="1" s="1"/>
  <c r="G17" i="1" s="1"/>
  <c r="L16" i="1"/>
  <c r="M16" i="1" s="1"/>
  <c r="D16" i="1"/>
  <c r="E16" i="1" s="1"/>
  <c r="F16" i="1" s="1"/>
  <c r="G16" i="1" s="1"/>
  <c r="L15" i="1"/>
  <c r="M15" i="1" s="1"/>
  <c r="D15" i="1"/>
  <c r="E15" i="1" s="1"/>
  <c r="F15" i="1" s="1"/>
  <c r="G15" i="1" s="1"/>
  <c r="L14" i="1"/>
  <c r="M14" i="1" s="1"/>
  <c r="D14" i="1"/>
  <c r="E14" i="1" s="1"/>
  <c r="F14" i="1" s="1"/>
  <c r="G14" i="1" s="1"/>
  <c r="L13" i="1"/>
  <c r="M13" i="1" s="1"/>
  <c r="D13" i="1"/>
  <c r="E13" i="1" s="1"/>
  <c r="F13" i="1" s="1"/>
  <c r="G13" i="1" s="1"/>
  <c r="L12" i="1"/>
  <c r="M12" i="1" s="1"/>
  <c r="D12" i="1"/>
  <c r="E12" i="1" s="1"/>
  <c r="F12" i="1" s="1"/>
  <c r="G12" i="1" s="1"/>
  <c r="I7" i="1"/>
  <c r="M9" i="1"/>
  <c r="M10" i="1" s="1"/>
  <c r="C9" i="1"/>
  <c r="E9" i="2" l="1"/>
  <c r="E10" i="2" s="1"/>
  <c r="E11" i="2" s="1"/>
  <c r="H12" i="1"/>
  <c r="I12" i="1" s="1"/>
  <c r="L9" i="2"/>
  <c r="S9" i="2"/>
  <c r="C10" i="1"/>
  <c r="F10" i="2" l="1"/>
  <c r="F9" i="2"/>
  <c r="H13" i="1"/>
  <c r="I13" i="1" s="1"/>
  <c r="E12" i="2"/>
  <c r="F11" i="2"/>
  <c r="S10" i="2"/>
  <c r="T9" i="2"/>
  <c r="M9" i="2"/>
  <c r="L10" i="2"/>
  <c r="H14" i="1" l="1"/>
  <c r="I14" i="1" s="1"/>
  <c r="L11" i="2"/>
  <c r="M10" i="2"/>
  <c r="E13" i="2"/>
  <c r="F12" i="2"/>
  <c r="T10" i="2"/>
  <c r="S11" i="2"/>
  <c r="H15" i="1" l="1"/>
  <c r="I15" i="1" s="1"/>
  <c r="S12" i="2"/>
  <c r="T11" i="2"/>
  <c r="L12" i="2"/>
  <c r="M11" i="2"/>
  <c r="E14" i="2"/>
  <c r="F13" i="2"/>
  <c r="H16" i="1" l="1"/>
  <c r="I16" i="1" s="1"/>
  <c r="E15" i="2"/>
  <c r="F14" i="2"/>
  <c r="S13" i="2"/>
  <c r="T12" i="2"/>
  <c r="L13" i="2"/>
  <c r="M12" i="2"/>
  <c r="H17" i="1" l="1"/>
  <c r="L14" i="2"/>
  <c r="M13" i="2"/>
  <c r="S14" i="2"/>
  <c r="T13" i="2"/>
  <c r="E16" i="2"/>
  <c r="F15" i="2"/>
  <c r="I17" i="1"/>
  <c r="H18" i="1"/>
  <c r="F16" i="2" l="1"/>
  <c r="E17" i="2"/>
  <c r="S15" i="2"/>
  <c r="T14" i="2"/>
  <c r="L15" i="2"/>
  <c r="M14" i="2"/>
  <c r="I18" i="1"/>
  <c r="H19" i="1"/>
  <c r="L16" i="2" l="1"/>
  <c r="M15" i="2"/>
  <c r="S16" i="2"/>
  <c r="T15" i="2"/>
  <c r="E18" i="2"/>
  <c r="F17" i="2"/>
  <c r="I19" i="1"/>
  <c r="H20" i="1"/>
  <c r="S17" i="2" l="1"/>
  <c r="T16" i="2"/>
  <c r="E19" i="2"/>
  <c r="F18" i="2"/>
  <c r="L17" i="2"/>
  <c r="M16" i="2"/>
  <c r="I20" i="1"/>
  <c r="H21" i="1"/>
  <c r="L18" i="2" l="1"/>
  <c r="M17" i="2"/>
  <c r="E20" i="2"/>
  <c r="F19" i="2"/>
  <c r="S18" i="2"/>
  <c r="T17" i="2"/>
  <c r="I21" i="1"/>
  <c r="H22" i="1"/>
  <c r="L19" i="2" l="1"/>
  <c r="M18" i="2"/>
  <c r="T18" i="2"/>
  <c r="S19" i="2"/>
  <c r="E21" i="2"/>
  <c r="F20" i="2"/>
  <c r="I22" i="1"/>
  <c r="H23" i="1"/>
  <c r="I23" i="1" s="1"/>
  <c r="E22" i="2" l="1"/>
  <c r="F21" i="2"/>
  <c r="S20" i="2"/>
  <c r="T19" i="2"/>
  <c r="L20" i="2"/>
  <c r="M19" i="2"/>
  <c r="L21" i="2" l="1"/>
  <c r="M20" i="2"/>
  <c r="S21" i="2"/>
  <c r="T20" i="2"/>
  <c r="E23" i="2"/>
  <c r="F22" i="2"/>
  <c r="S22" i="2" l="1"/>
  <c r="T21" i="2"/>
  <c r="E24" i="2"/>
  <c r="F23" i="2"/>
  <c r="M21" i="2"/>
  <c r="L22" i="2"/>
  <c r="L23" i="2" l="1"/>
  <c r="M22" i="2"/>
  <c r="E25" i="2"/>
  <c r="F24" i="2"/>
  <c r="S23" i="2"/>
  <c r="T22" i="2"/>
  <c r="S24" i="2" l="1"/>
  <c r="T23" i="2"/>
  <c r="E26" i="2"/>
  <c r="F25" i="2"/>
  <c r="L24" i="2"/>
  <c r="M23" i="2"/>
  <c r="L25" i="2" l="1"/>
  <c r="M24" i="2"/>
  <c r="E27" i="2"/>
  <c r="F26" i="2"/>
  <c r="S25" i="2"/>
  <c r="T24" i="2"/>
  <c r="S26" i="2" l="1"/>
  <c r="T25" i="2"/>
  <c r="E28" i="2"/>
  <c r="F27" i="2"/>
  <c r="L26" i="2"/>
  <c r="M25" i="2"/>
  <c r="L27" i="2" l="1"/>
  <c r="M26" i="2"/>
  <c r="E29" i="2"/>
  <c r="F28" i="2"/>
  <c r="S27" i="2"/>
  <c r="T26" i="2"/>
  <c r="S28" i="2" l="1"/>
  <c r="T27" i="2"/>
  <c r="E30" i="2"/>
  <c r="F29" i="2"/>
  <c r="L28" i="2"/>
  <c r="M27" i="2"/>
  <c r="L29" i="2" l="1"/>
  <c r="M28" i="2"/>
  <c r="E31" i="2"/>
  <c r="F30" i="2"/>
  <c r="S29" i="2"/>
  <c r="T28" i="2"/>
  <c r="S30" i="2" l="1"/>
  <c r="T29" i="2"/>
  <c r="E32" i="2"/>
  <c r="F31" i="2"/>
  <c r="L30" i="2"/>
  <c r="M29" i="2"/>
  <c r="F32" i="2" l="1"/>
  <c r="E33" i="2"/>
  <c r="S31" i="2"/>
  <c r="T30" i="2"/>
  <c r="L31" i="2"/>
  <c r="M30" i="2"/>
  <c r="S32" i="2" l="1"/>
  <c r="T31" i="2"/>
  <c r="L32" i="2"/>
  <c r="M31" i="2"/>
  <c r="E34" i="2"/>
  <c r="F33" i="2"/>
  <c r="S33" i="2" l="1"/>
  <c r="T32" i="2"/>
  <c r="E35" i="2"/>
  <c r="F34" i="2"/>
  <c r="L33" i="2"/>
  <c r="M32" i="2"/>
  <c r="L34" i="2" l="1"/>
  <c r="M33" i="2"/>
  <c r="E36" i="2"/>
  <c r="F35" i="2"/>
  <c r="S34" i="2"/>
  <c r="T33" i="2"/>
  <c r="S35" i="2" l="1"/>
  <c r="T34" i="2"/>
  <c r="E37" i="2"/>
  <c r="F36" i="2"/>
  <c r="L35" i="2"/>
  <c r="M34" i="2"/>
  <c r="L36" i="2" l="1"/>
  <c r="M35" i="2"/>
  <c r="E38" i="2"/>
  <c r="F37" i="2"/>
  <c r="S36" i="2"/>
  <c r="T35" i="2"/>
  <c r="S37" i="2" l="1"/>
  <c r="T36" i="2"/>
  <c r="E39" i="2"/>
  <c r="F38" i="2"/>
  <c r="L37" i="2"/>
  <c r="M36" i="2"/>
  <c r="L38" i="2" l="1"/>
  <c r="M37" i="2"/>
  <c r="E40" i="2"/>
  <c r="F39" i="2"/>
  <c r="S38" i="2"/>
  <c r="T37" i="2"/>
  <c r="S39" i="2" l="1"/>
  <c r="T38" i="2"/>
  <c r="F40" i="2"/>
  <c r="E41" i="2"/>
  <c r="L39" i="2"/>
  <c r="M38" i="2"/>
  <c r="L40" i="2" l="1"/>
  <c r="M39" i="2"/>
  <c r="E42" i="2"/>
  <c r="F41" i="2"/>
  <c r="S40" i="2"/>
  <c r="T39" i="2"/>
  <c r="S41" i="2" l="1"/>
  <c r="T40" i="2"/>
  <c r="E43" i="2"/>
  <c r="F42" i="2"/>
  <c r="L41" i="2"/>
  <c r="M40" i="2"/>
  <c r="L42" i="2" l="1"/>
  <c r="M41" i="2"/>
  <c r="E44" i="2"/>
  <c r="F43" i="2"/>
  <c r="S42" i="2"/>
  <c r="T41" i="2"/>
  <c r="T42" i="2" l="1"/>
  <c r="S43" i="2"/>
  <c r="E45" i="2"/>
  <c r="F44" i="2"/>
  <c r="L43" i="2"/>
  <c r="M42" i="2"/>
  <c r="L44" i="2" l="1"/>
  <c r="M43" i="2"/>
  <c r="F45" i="2"/>
  <c r="C7" i="2" s="1"/>
  <c r="S44" i="2"/>
  <c r="T43" i="2"/>
  <c r="S45" i="2" l="1"/>
  <c r="T44" i="2"/>
  <c r="L45" i="2"/>
  <c r="M44" i="2"/>
  <c r="M45" i="2" l="1"/>
  <c r="J7" i="2" s="1"/>
  <c r="T45" i="2"/>
  <c r="Q7" i="2" s="1"/>
</calcChain>
</file>

<file path=xl/sharedStrings.xml><?xml version="1.0" encoding="utf-8"?>
<sst xmlns="http://schemas.openxmlformats.org/spreadsheetml/2006/main" count="67" uniqueCount="41">
  <si>
    <t>SWP from a liquid fund (UTI Cash Plan)</t>
  </si>
  <si>
    <t>Interest on fixed deposits</t>
  </si>
  <si>
    <t>Invested amount</t>
  </si>
  <si>
    <t>Investment date</t>
  </si>
  <si>
    <t>Total amt. withdrawn</t>
  </si>
  <si>
    <t>Interest rate</t>
  </si>
  <si>
    <t>Total interest received</t>
  </si>
  <si>
    <t>Investment NAV</t>
  </si>
  <si>
    <t>Invested units</t>
  </si>
  <si>
    <t>Date</t>
  </si>
  <si>
    <t>Fund NAV</t>
  </si>
  <si>
    <t>Withdrawal</t>
  </si>
  <si>
    <t>Units redeemed</t>
  </si>
  <si>
    <t>Cost of units</t>
  </si>
  <si>
    <t>Capital gain</t>
  </si>
  <si>
    <t>Tax paid</t>
  </si>
  <si>
    <t>Units remaining</t>
  </si>
  <si>
    <t>Value</t>
  </si>
  <si>
    <t>Interest received</t>
  </si>
  <si>
    <t>Tax on interest</t>
  </si>
  <si>
    <t>Invested amt.</t>
  </si>
  <si>
    <t>Invested date</t>
  </si>
  <si>
    <t>Invested NAV</t>
  </si>
  <si>
    <t>Withdrawal rate</t>
  </si>
  <si>
    <t>NAV</t>
  </si>
  <si>
    <t>Monthly withdrawal</t>
  </si>
  <si>
    <t>Value at end of 3 years</t>
  </si>
  <si>
    <t>How corpus changes based on varying rates of SWP withdrawal</t>
  </si>
  <si>
    <t>Tax efficiency in SWP compared to fixed deposits</t>
  </si>
  <si>
    <t>This calculation is provided to only illustrate the tax differentials between SWP and FD. Interest rates and debt fund returns may differ. Tax on interest is not normally paid monthly</t>
  </si>
  <si>
    <t>Disclaimers: PrimeInvestor is a SEBI-registered Research Entity under the firm name of  Redwood Research, with SEBI Research Analyst (RA) Registration: INH200007478.
We are not financial planners nor registered investment advisors. The information provided in this workbook should not be construed as portfolio advice. You will be required to use this information based on your individual needs, time frame and risk profile. PrimeInvestor will not be responsible for managing your portfolio nor does it seek to provide any individual portfolio advice.</t>
  </si>
  <si>
    <t>How to use this workbook</t>
  </si>
  <si>
    <r>
      <t xml:space="preserve">1. The illustrations provided are only meant to give you an </t>
    </r>
    <r>
      <rPr>
        <b/>
        <sz val="12"/>
        <color theme="1"/>
        <rFont val="Calibri"/>
        <family val="2"/>
        <scheme val="minor"/>
      </rPr>
      <t xml:space="preserve">idea </t>
    </r>
    <r>
      <rPr>
        <sz val="12"/>
        <color theme="1"/>
        <rFont val="Calibri"/>
        <family val="2"/>
        <scheme val="minor"/>
      </rPr>
      <t>on how an SWP works and compares to other options</t>
    </r>
  </si>
  <si>
    <r>
      <t xml:space="preserve">2. This sheet </t>
    </r>
    <r>
      <rPr>
        <b/>
        <sz val="12"/>
        <color theme="1"/>
        <rFont val="Calibri"/>
        <family val="2"/>
        <scheme val="minor"/>
      </rPr>
      <t>should not be construed as a financial plan</t>
    </r>
  </si>
  <si>
    <r>
      <t xml:space="preserve">3. </t>
    </r>
    <r>
      <rPr>
        <b/>
        <sz val="12"/>
        <color theme="1"/>
        <rFont val="Calibri"/>
        <family val="2"/>
        <scheme val="minor"/>
      </rPr>
      <t xml:space="preserve">Fund examples </t>
    </r>
    <r>
      <rPr>
        <sz val="12"/>
        <color theme="1"/>
        <rFont val="Calibri"/>
        <family val="2"/>
        <scheme val="minor"/>
      </rPr>
      <t xml:space="preserve">provided are for illustrative purposes only. </t>
    </r>
  </si>
  <si>
    <t>4. Returns and taxes will vary in reality while inflation can also impact corpus.</t>
  </si>
  <si>
    <t>Total tax paid @ 30%</t>
  </si>
  <si>
    <t xml:space="preserve">Note: </t>
  </si>
  <si>
    <t xml:space="preserve">The fund used is for illustrative purposes only and should not be taken as investment advice. </t>
  </si>
  <si>
    <t>Interest rate is based on the 3-5 year average rates as per RBI for the period.</t>
  </si>
  <si>
    <t>Surcharge on tax has been ignored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</si>
</sst>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rgb="FFC00000"/>
        <bgColor indexed="64"/>
      </patternFill>
    </fill>
    <fill>
      <patternFill patternType="solid">
        <fgColor rgb="FFFCDDCD"/>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5">
    <xf numFmtId="0" fontId="0" fillId="0" borderId="0" xfId="0"/>
    <xf numFmtId="0" fontId="5" fillId="5" borderId="0" xfId="0" applyFont="1" applyFill="1" applyAlignment="1">
      <alignment wrapText="1"/>
    </xf>
    <xf numFmtId="0" fontId="6" fillId="5" borderId="0" xfId="0" applyFont="1" applyFill="1" applyAlignment="1">
      <alignment horizontal="center"/>
    </xf>
    <xf numFmtId="0" fontId="0" fillId="5" borderId="0" xfId="0" applyFill="1"/>
    <xf numFmtId="0" fontId="4" fillId="5" borderId="0" xfId="0" applyFont="1" applyFill="1" applyAlignment="1">
      <alignment vertical="center"/>
    </xf>
    <xf numFmtId="0" fontId="0" fillId="5" borderId="0" xfId="0" applyFill="1" applyAlignment="1">
      <alignment vertical="center"/>
    </xf>
    <xf numFmtId="0" fontId="0" fillId="0" borderId="0" xfId="0" applyProtection="1">
      <protection hidden="1"/>
    </xf>
    <xf numFmtId="4" fontId="0" fillId="0" borderId="0" xfId="0" applyNumberFormat="1" applyProtection="1">
      <protection hidden="1"/>
    </xf>
    <xf numFmtId="0" fontId="1" fillId="0" borderId="0" xfId="0" applyFont="1" applyProtection="1">
      <protection hidden="1"/>
    </xf>
    <xf numFmtId="0" fontId="0" fillId="0" borderId="0" xfId="0" applyBorder="1" applyProtection="1">
      <protection hidden="1"/>
    </xf>
    <xf numFmtId="3" fontId="0" fillId="0" borderId="0" xfId="0" applyNumberFormat="1" applyProtection="1">
      <protection hidden="1"/>
    </xf>
    <xf numFmtId="14" fontId="0" fillId="0" borderId="0" xfId="0" applyNumberFormat="1" applyProtection="1">
      <protection hidden="1"/>
    </xf>
    <xf numFmtId="10" fontId="0" fillId="0" borderId="0" xfId="0" applyNumberFormat="1" applyProtection="1">
      <protection hidden="1"/>
    </xf>
    <xf numFmtId="0" fontId="2" fillId="2" borderId="0" xfId="0" applyFont="1" applyFill="1" applyProtection="1">
      <protection hidden="1"/>
    </xf>
    <xf numFmtId="4" fontId="2" fillId="2" borderId="0" xfId="0" applyNumberFormat="1" applyFont="1" applyFill="1" applyProtection="1">
      <protection hidden="1"/>
    </xf>
    <xf numFmtId="3" fontId="2" fillId="2" borderId="0" xfId="0" applyNumberFormat="1" applyFont="1" applyFill="1" applyProtection="1">
      <protection hidden="1"/>
    </xf>
    <xf numFmtId="0" fontId="1" fillId="0" borderId="1" xfId="0" applyFont="1" applyBorder="1" applyAlignment="1" applyProtection="1">
      <alignment horizontal="center" vertical="center" wrapText="1"/>
      <protection hidden="1"/>
    </xf>
    <xf numFmtId="4" fontId="1" fillId="0" borderId="2" xfId="0" applyNumberFormat="1"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0" fontId="1" fillId="4" borderId="2" xfId="0" applyFont="1" applyFill="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0" fontId="1" fillId="4" borderId="3" xfId="0" applyFont="1" applyFill="1" applyBorder="1" applyAlignment="1" applyProtection="1">
      <alignment horizontal="center" vertical="center" wrapText="1"/>
      <protection hidden="1"/>
    </xf>
    <xf numFmtId="14" fontId="0" fillId="0" borderId="7" xfId="0" applyNumberFormat="1" applyBorder="1" applyProtection="1">
      <protection hidden="1"/>
    </xf>
    <xf numFmtId="4" fontId="0" fillId="0" borderId="0" xfId="0" applyNumberFormat="1" applyBorder="1" applyProtection="1">
      <protection hidden="1"/>
    </xf>
    <xf numFmtId="3" fontId="0" fillId="0" borderId="0" xfId="0" applyNumberFormat="1" applyBorder="1" applyProtection="1">
      <protection hidden="1"/>
    </xf>
    <xf numFmtId="4" fontId="0" fillId="4" borderId="0" xfId="0" applyNumberFormat="1" applyFill="1" applyBorder="1" applyProtection="1">
      <protection hidden="1"/>
    </xf>
    <xf numFmtId="3" fontId="0" fillId="0" borderId="8" xfId="0" applyNumberFormat="1" applyBorder="1" applyProtection="1">
      <protection hidden="1"/>
    </xf>
    <xf numFmtId="14" fontId="0" fillId="0" borderId="4" xfId="0" applyNumberFormat="1" applyBorder="1" applyProtection="1">
      <protection hidden="1"/>
    </xf>
    <xf numFmtId="3" fontId="0" fillId="0" borderId="5" xfId="0" applyNumberFormat="1" applyBorder="1" applyProtection="1">
      <protection hidden="1"/>
    </xf>
    <xf numFmtId="3" fontId="0" fillId="4" borderId="6" xfId="0" applyNumberFormat="1" applyFill="1" applyBorder="1" applyProtection="1">
      <protection hidden="1"/>
    </xf>
    <xf numFmtId="3" fontId="0" fillId="4" borderId="8" xfId="0" applyNumberFormat="1" applyFill="1" applyBorder="1" applyProtection="1">
      <protection hidden="1"/>
    </xf>
    <xf numFmtId="14" fontId="0" fillId="0" borderId="9" xfId="0" applyNumberFormat="1" applyBorder="1" applyProtection="1">
      <protection hidden="1"/>
    </xf>
    <xf numFmtId="4" fontId="0" fillId="0" borderId="10" xfId="0" applyNumberFormat="1" applyBorder="1" applyProtection="1">
      <protection hidden="1"/>
    </xf>
    <xf numFmtId="3" fontId="0" fillId="0" borderId="10" xfId="0" applyNumberFormat="1" applyBorder="1" applyProtection="1">
      <protection hidden="1"/>
    </xf>
    <xf numFmtId="4" fontId="0" fillId="4" borderId="10" xfId="0" applyNumberFormat="1" applyFill="1" applyBorder="1" applyProtection="1">
      <protection hidden="1"/>
    </xf>
    <xf numFmtId="3" fontId="0" fillId="0" borderId="11" xfId="0" applyNumberFormat="1" applyBorder="1" applyProtection="1">
      <protection hidden="1"/>
    </xf>
    <xf numFmtId="3" fontId="0" fillId="4" borderId="11" xfId="0" applyNumberFormat="1" applyFill="1" applyBorder="1" applyProtection="1">
      <protection hidden="1"/>
    </xf>
    <xf numFmtId="9" fontId="2" fillId="2" borderId="0" xfId="0" applyNumberFormat="1" applyFont="1" applyFill="1" applyProtection="1">
      <protection hidden="1"/>
    </xf>
    <xf numFmtId="9" fontId="0" fillId="0" borderId="0" xfId="0" applyNumberFormat="1" applyProtection="1">
      <protection hidden="1"/>
    </xf>
    <xf numFmtId="0" fontId="1" fillId="4" borderId="0" xfId="0" applyFont="1" applyFill="1" applyAlignment="1" applyProtection="1">
      <alignment horizontal="center" vertical="center" wrapText="1"/>
      <protection hidden="1"/>
    </xf>
    <xf numFmtId="3" fontId="0" fillId="4" borderId="0" xfId="0" applyNumberFormat="1" applyFill="1" applyProtection="1">
      <protection hidden="1"/>
    </xf>
    <xf numFmtId="0" fontId="6" fillId="0" borderId="0" xfId="0" applyFont="1" applyProtection="1">
      <protection hidden="1"/>
    </xf>
    <xf numFmtId="0" fontId="6" fillId="0" borderId="0" xfId="0" applyNumberFormat="1" applyFont="1" applyProtection="1">
      <protection hidden="1"/>
    </xf>
    <xf numFmtId="0" fontId="1" fillId="3" borderId="0" xfId="0" applyFont="1" applyFill="1" applyBorder="1" applyAlignment="1" applyProtection="1">
      <alignment horizontal="center"/>
      <protection hidden="1"/>
    </xf>
  </cellXfs>
  <cellStyles count="1">
    <cellStyle name="Normal" xfId="0" builtinId="0"/>
  </cellStyles>
  <dxfs count="0"/>
  <tableStyles count="0" defaultTableStyle="TableStyleMedium2" defaultPivotStyle="PivotStyleLight16"/>
  <colors>
    <mruColors>
      <color rgb="FFFCD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33CFC-6475-4797-B0E9-EFC083C639B1}">
  <dimension ref="A1:M29"/>
  <sheetViews>
    <sheetView showGridLines="0" tabSelected="1" workbookViewId="0">
      <pane ySplit="11" topLeftCell="A12" activePane="bottomLeft" state="frozen"/>
      <selection pane="bottomLeft" sqref="A1:XFD1048576"/>
    </sheetView>
  </sheetViews>
  <sheetFormatPr defaultRowHeight="14.5" x14ac:dyDescent="0.35"/>
  <cols>
    <col min="1" max="1" width="10.453125" style="6" customWidth="1"/>
    <col min="2" max="2" width="8.7265625" style="7"/>
    <col min="3" max="3" width="10.453125" style="6" bestFit="1" customWidth="1"/>
    <col min="4" max="5" width="9.54296875" style="6" customWidth="1"/>
    <col min="6" max="7" width="8.7265625" style="6"/>
    <col min="8" max="8" width="9.7265625" style="6" customWidth="1"/>
    <col min="9" max="9" width="9.26953125" style="6" customWidth="1"/>
    <col min="10" max="10" width="8.7265625" style="6"/>
    <col min="11" max="11" width="11.7265625" style="6" customWidth="1"/>
    <col min="12" max="12" width="10.7265625" style="6" customWidth="1"/>
    <col min="13" max="13" width="10.453125" style="6" bestFit="1" customWidth="1"/>
    <col min="14" max="16384" width="8.7265625" style="6"/>
  </cols>
  <sheetData>
    <row r="1" spans="1:13" ht="18.5" x14ac:dyDescent="0.45">
      <c r="A1" s="43" t="s">
        <v>28</v>
      </c>
    </row>
    <row r="3" spans="1:13" x14ac:dyDescent="0.35">
      <c r="A3" s="8" t="s">
        <v>29</v>
      </c>
    </row>
    <row r="4" spans="1:13" x14ac:dyDescent="0.35">
      <c r="A4" s="8"/>
    </row>
    <row r="5" spans="1:13" s="9" customFormat="1" x14ac:dyDescent="0.35">
      <c r="A5" s="44" t="s">
        <v>0</v>
      </c>
      <c r="B5" s="44"/>
      <c r="C5" s="44"/>
      <c r="D5" s="44"/>
      <c r="E5" s="44"/>
      <c r="F5" s="44"/>
      <c r="G5" s="44"/>
      <c r="H5" s="44"/>
      <c r="I5" s="44"/>
      <c r="K5" s="44" t="s">
        <v>1</v>
      </c>
      <c r="L5" s="44"/>
      <c r="M5" s="44"/>
    </row>
    <row r="6" spans="1:13" x14ac:dyDescent="0.35">
      <c r="A6" s="6" t="s">
        <v>2</v>
      </c>
      <c r="C6" s="10">
        <v>2000000</v>
      </c>
      <c r="D6" s="7"/>
      <c r="E6" s="7"/>
      <c r="G6" s="6" t="s">
        <v>7</v>
      </c>
      <c r="H6" s="7"/>
      <c r="I6" s="7">
        <v>3087.2777000000001</v>
      </c>
      <c r="K6" s="6" t="s">
        <v>2</v>
      </c>
      <c r="M6" s="10">
        <v>2000000</v>
      </c>
    </row>
    <row r="7" spans="1:13" x14ac:dyDescent="0.35">
      <c r="A7" s="6" t="s">
        <v>3</v>
      </c>
      <c r="C7" s="11">
        <v>43617</v>
      </c>
      <c r="G7" s="6" t="s">
        <v>8</v>
      </c>
      <c r="H7" s="7"/>
      <c r="I7" s="7">
        <f>C6/I6</f>
        <v>647.8199223866385</v>
      </c>
      <c r="K7" s="6" t="s">
        <v>3</v>
      </c>
      <c r="M7" s="11">
        <v>43617</v>
      </c>
    </row>
    <row r="8" spans="1:13" x14ac:dyDescent="0.35">
      <c r="A8" s="6" t="s">
        <v>25</v>
      </c>
      <c r="C8" s="10">
        <v>11250</v>
      </c>
      <c r="K8" s="6" t="s">
        <v>5</v>
      </c>
      <c r="M8" s="12">
        <v>6.7500000000000004E-2</v>
      </c>
    </row>
    <row r="9" spans="1:13" x14ac:dyDescent="0.35">
      <c r="A9" s="13" t="s">
        <v>4</v>
      </c>
      <c r="B9" s="14"/>
      <c r="C9" s="15">
        <f>SUM(C12:C23)</f>
        <v>135000</v>
      </c>
      <c r="K9" s="13" t="s">
        <v>6</v>
      </c>
      <c r="L9" s="13"/>
      <c r="M9" s="15">
        <f>M6*M8</f>
        <v>135000</v>
      </c>
    </row>
    <row r="10" spans="1:13" x14ac:dyDescent="0.35">
      <c r="A10" s="13" t="s">
        <v>36</v>
      </c>
      <c r="B10" s="14"/>
      <c r="C10" s="15">
        <f>SUM(G12:G23)</f>
        <v>1097.0878884397907</v>
      </c>
      <c r="K10" s="13" t="s">
        <v>36</v>
      </c>
      <c r="L10" s="13"/>
      <c r="M10" s="15">
        <f>M9*30%</f>
        <v>40500</v>
      </c>
    </row>
    <row r="11" spans="1:13" s="21" customFormat="1" ht="29" x14ac:dyDescent="0.35">
      <c r="A11" s="16" t="s">
        <v>9</v>
      </c>
      <c r="B11" s="17" t="s">
        <v>10</v>
      </c>
      <c r="C11" s="18" t="s">
        <v>11</v>
      </c>
      <c r="D11" s="18" t="s">
        <v>12</v>
      </c>
      <c r="E11" s="18" t="s">
        <v>13</v>
      </c>
      <c r="F11" s="18" t="s">
        <v>14</v>
      </c>
      <c r="G11" s="19" t="s">
        <v>15</v>
      </c>
      <c r="H11" s="18" t="s">
        <v>16</v>
      </c>
      <c r="I11" s="20" t="s">
        <v>17</v>
      </c>
      <c r="K11" s="16" t="s">
        <v>9</v>
      </c>
      <c r="L11" s="18" t="s">
        <v>18</v>
      </c>
      <c r="M11" s="22" t="s">
        <v>19</v>
      </c>
    </row>
    <row r="12" spans="1:13" x14ac:dyDescent="0.35">
      <c r="A12" s="23">
        <v>43621</v>
      </c>
      <c r="B12" s="24">
        <v>3089.6404000000002</v>
      </c>
      <c r="C12" s="25">
        <v>11250</v>
      </c>
      <c r="D12" s="24">
        <f>C12/B12</f>
        <v>3.6412004452039142</v>
      </c>
      <c r="E12" s="24">
        <f t="shared" ref="E12:E23" si="0">D12*$I$6</f>
        <v>11241.396935708117</v>
      </c>
      <c r="F12" s="24">
        <f>C12-E12</f>
        <v>8.603064291883129</v>
      </c>
      <c r="G12" s="26">
        <f>F12*30%</f>
        <v>2.5809192875649387</v>
      </c>
      <c r="H12" s="24">
        <f>I7-D12</f>
        <v>644.17872194143456</v>
      </c>
      <c r="I12" s="27">
        <f>H12*B12</f>
        <v>1990280.6041306227</v>
      </c>
      <c r="J12" s="10"/>
      <c r="K12" s="28">
        <v>43621</v>
      </c>
      <c r="L12" s="29">
        <f t="shared" ref="L12:L23" si="1">$M$6*$M$8/12</f>
        <v>11250</v>
      </c>
      <c r="M12" s="30">
        <f>L12*30%</f>
        <v>3375</v>
      </c>
    </row>
    <row r="13" spans="1:13" x14ac:dyDescent="0.35">
      <c r="A13" s="23">
        <v>43651</v>
      </c>
      <c r="B13" s="24">
        <v>3107.0862999999999</v>
      </c>
      <c r="C13" s="25">
        <v>11250</v>
      </c>
      <c r="D13" s="24">
        <f t="shared" ref="D13:D23" si="2">C13/B13</f>
        <v>3.6207555612472047</v>
      </c>
      <c r="E13" s="24">
        <f t="shared" si="0"/>
        <v>11178.27790138948</v>
      </c>
      <c r="F13" s="24">
        <f>C13-E13</f>
        <v>71.722098610520334</v>
      </c>
      <c r="G13" s="26">
        <f t="shared" ref="G13:G22" si="3">F13*30%</f>
        <v>21.516629583156099</v>
      </c>
      <c r="H13" s="24">
        <f>H12-D13</f>
        <v>640.55796638018739</v>
      </c>
      <c r="I13" s="27">
        <f t="shared" ref="I13:I23" si="4">H13*B13</f>
        <v>1990268.8816957409</v>
      </c>
      <c r="J13" s="10"/>
      <c r="K13" s="23">
        <v>43651</v>
      </c>
      <c r="L13" s="25">
        <f t="shared" si="1"/>
        <v>11250</v>
      </c>
      <c r="M13" s="31">
        <f>L13*30%</f>
        <v>3375</v>
      </c>
    </row>
    <row r="14" spans="1:13" x14ac:dyDescent="0.35">
      <c r="A14" s="23">
        <v>43682</v>
      </c>
      <c r="B14" s="24">
        <v>3124.2505999999998</v>
      </c>
      <c r="C14" s="25">
        <v>11250</v>
      </c>
      <c r="D14" s="24">
        <f t="shared" si="2"/>
        <v>3.6008635158780158</v>
      </c>
      <c r="E14" s="24">
        <f t="shared" si="0"/>
        <v>11116.865633313795</v>
      </c>
      <c r="F14" s="24">
        <f t="shared" ref="F14:F23" si="5">C14-E14</f>
        <v>133.13436668620488</v>
      </c>
      <c r="G14" s="26">
        <f t="shared" si="3"/>
        <v>39.940310005861463</v>
      </c>
      <c r="H14" s="24">
        <f t="shared" ref="H14:H23" si="6">H13-D14</f>
        <v>636.95710286430938</v>
      </c>
      <c r="I14" s="27">
        <f t="shared" si="4"/>
        <v>1990013.6107980802</v>
      </c>
      <c r="J14" s="10"/>
      <c r="K14" s="23">
        <v>43682</v>
      </c>
      <c r="L14" s="25">
        <f t="shared" si="1"/>
        <v>11250</v>
      </c>
      <c r="M14" s="31">
        <f t="shared" ref="M14:M23" si="7">L14*30%</f>
        <v>3375</v>
      </c>
    </row>
    <row r="15" spans="1:13" x14ac:dyDescent="0.35">
      <c r="A15" s="23">
        <v>43713</v>
      </c>
      <c r="B15" s="24">
        <v>3139.5590999999999</v>
      </c>
      <c r="C15" s="25">
        <v>11250</v>
      </c>
      <c r="D15" s="24">
        <f t="shared" si="2"/>
        <v>3.5833056941020796</v>
      </c>
      <c r="E15" s="24">
        <f t="shared" si="0"/>
        <v>11062.659761684372</v>
      </c>
      <c r="F15" s="24">
        <f t="shared" si="5"/>
        <v>187.34023831562808</v>
      </c>
      <c r="G15" s="26">
        <f t="shared" si="3"/>
        <v>56.202071494688425</v>
      </c>
      <c r="H15" s="24">
        <f t="shared" si="6"/>
        <v>633.37379717020735</v>
      </c>
      <c r="I15" s="27">
        <f t="shared" si="4"/>
        <v>1988514.4686072788</v>
      </c>
      <c r="J15" s="10"/>
      <c r="K15" s="23">
        <v>43713</v>
      </c>
      <c r="L15" s="25">
        <f t="shared" si="1"/>
        <v>11250</v>
      </c>
      <c r="M15" s="31">
        <f t="shared" si="7"/>
        <v>3375</v>
      </c>
    </row>
    <row r="16" spans="1:13" x14ac:dyDescent="0.35">
      <c r="A16" s="23">
        <v>43743</v>
      </c>
      <c r="B16" s="24">
        <v>3154.3984</v>
      </c>
      <c r="C16" s="25">
        <v>11250</v>
      </c>
      <c r="D16" s="24">
        <f t="shared" si="2"/>
        <v>3.5664486768697321</v>
      </c>
      <c r="E16" s="24">
        <f t="shared" si="0"/>
        <v>11010.617468294429</v>
      </c>
      <c r="F16" s="24">
        <f t="shared" si="5"/>
        <v>239.38253170557073</v>
      </c>
      <c r="G16" s="26">
        <f t="shared" si="3"/>
        <v>71.814759511671213</v>
      </c>
      <c r="H16" s="24">
        <f t="shared" si="6"/>
        <v>629.8073484933376</v>
      </c>
      <c r="I16" s="27">
        <f t="shared" si="4"/>
        <v>1986663.2923956267</v>
      </c>
      <c r="J16" s="10"/>
      <c r="K16" s="23">
        <v>43743</v>
      </c>
      <c r="L16" s="25">
        <f t="shared" si="1"/>
        <v>11250</v>
      </c>
      <c r="M16" s="31">
        <f t="shared" si="7"/>
        <v>3375</v>
      </c>
    </row>
    <row r="17" spans="1:13" x14ac:dyDescent="0.35">
      <c r="A17" s="23">
        <v>43774</v>
      </c>
      <c r="B17" s="24">
        <v>3169.0169999999998</v>
      </c>
      <c r="C17" s="25">
        <v>11250</v>
      </c>
      <c r="D17" s="24">
        <f t="shared" si="2"/>
        <v>3.5499967340030048</v>
      </c>
      <c r="E17" s="24">
        <f t="shared" si="0"/>
        <v>10959.825751960308</v>
      </c>
      <c r="F17" s="24">
        <f t="shared" si="5"/>
        <v>290.17424803969152</v>
      </c>
      <c r="G17" s="26">
        <f t="shared" si="3"/>
        <v>87.052274411907447</v>
      </c>
      <c r="H17" s="24">
        <f t="shared" si="6"/>
        <v>626.2573517593346</v>
      </c>
      <c r="I17" s="27">
        <f t="shared" si="4"/>
        <v>1984620.194100311</v>
      </c>
      <c r="J17" s="10"/>
      <c r="K17" s="23">
        <v>43774</v>
      </c>
      <c r="L17" s="25">
        <f t="shared" si="1"/>
        <v>11250</v>
      </c>
      <c r="M17" s="31">
        <f t="shared" si="7"/>
        <v>3375</v>
      </c>
    </row>
    <row r="18" spans="1:13" x14ac:dyDescent="0.35">
      <c r="A18" s="23">
        <v>43804</v>
      </c>
      <c r="B18" s="24">
        <v>3182.3013000000001</v>
      </c>
      <c r="C18" s="25">
        <v>11250</v>
      </c>
      <c r="D18" s="24">
        <f t="shared" si="2"/>
        <v>3.5351775144609969</v>
      </c>
      <c r="E18" s="24">
        <f t="shared" si="0"/>
        <v>10914.074705936864</v>
      </c>
      <c r="F18" s="24">
        <f t="shared" si="5"/>
        <v>335.92529406313588</v>
      </c>
      <c r="G18" s="26">
        <f t="shared" si="3"/>
        <v>100.77758821894076</v>
      </c>
      <c r="H18" s="24">
        <f t="shared" si="6"/>
        <v>622.7221742448736</v>
      </c>
      <c r="I18" s="27">
        <f t="shared" si="4"/>
        <v>1981689.5846382878</v>
      </c>
      <c r="J18" s="10"/>
      <c r="K18" s="23">
        <v>43804</v>
      </c>
      <c r="L18" s="25">
        <f t="shared" si="1"/>
        <v>11250</v>
      </c>
      <c r="M18" s="31">
        <f t="shared" si="7"/>
        <v>3375</v>
      </c>
    </row>
    <row r="19" spans="1:13" x14ac:dyDescent="0.35">
      <c r="A19" s="23">
        <v>43835</v>
      </c>
      <c r="B19" s="24">
        <v>3196.3314</v>
      </c>
      <c r="C19" s="25">
        <v>11250</v>
      </c>
      <c r="D19" s="24">
        <f t="shared" si="2"/>
        <v>3.519660070291835</v>
      </c>
      <c r="E19" s="24">
        <f t="shared" si="0"/>
        <v>10866.168046592415</v>
      </c>
      <c r="F19" s="24">
        <f t="shared" si="5"/>
        <v>383.83195340758539</v>
      </c>
      <c r="G19" s="26">
        <f t="shared" si="3"/>
        <v>115.14958602227561</v>
      </c>
      <c r="H19" s="24">
        <f t="shared" si="6"/>
        <v>619.20251417458178</v>
      </c>
      <c r="I19" s="27">
        <f t="shared" si="4"/>
        <v>1979176.4390151608</v>
      </c>
      <c r="J19" s="10"/>
      <c r="K19" s="23">
        <v>43835</v>
      </c>
      <c r="L19" s="25">
        <f t="shared" si="1"/>
        <v>11250</v>
      </c>
      <c r="M19" s="31">
        <f t="shared" si="7"/>
        <v>3375</v>
      </c>
    </row>
    <row r="20" spans="1:13" x14ac:dyDescent="0.35">
      <c r="A20" s="23">
        <v>43866</v>
      </c>
      <c r="B20" s="24">
        <v>3209.5088999999998</v>
      </c>
      <c r="C20" s="25">
        <v>11250</v>
      </c>
      <c r="D20" s="24">
        <f t="shared" si="2"/>
        <v>3.505209161438998</v>
      </c>
      <c r="E20" s="24">
        <f t="shared" si="0"/>
        <v>10821.554077946319</v>
      </c>
      <c r="F20" s="24">
        <f t="shared" si="5"/>
        <v>428.44592205368099</v>
      </c>
      <c r="G20" s="26">
        <f t="shared" si="3"/>
        <v>128.53377661610429</v>
      </c>
      <c r="H20" s="24">
        <f t="shared" si="6"/>
        <v>615.6973050131428</v>
      </c>
      <c r="I20" s="27">
        <f t="shared" si="4"/>
        <v>1976085.9801456963</v>
      </c>
      <c r="J20" s="10"/>
      <c r="K20" s="23">
        <v>43866</v>
      </c>
      <c r="L20" s="25">
        <f t="shared" si="1"/>
        <v>11250</v>
      </c>
      <c r="M20" s="31">
        <f t="shared" si="7"/>
        <v>3375</v>
      </c>
    </row>
    <row r="21" spans="1:13" x14ac:dyDescent="0.35">
      <c r="A21" s="23">
        <v>43895</v>
      </c>
      <c r="B21" s="24">
        <v>3222.8782000000001</v>
      </c>
      <c r="C21" s="25">
        <v>11250</v>
      </c>
      <c r="D21" s="24">
        <f t="shared" si="2"/>
        <v>3.4906686824218176</v>
      </c>
      <c r="E21" s="24">
        <f t="shared" si="0"/>
        <v>10776.66358132926</v>
      </c>
      <c r="F21" s="24">
        <f t="shared" si="5"/>
        <v>473.33641867074039</v>
      </c>
      <c r="G21" s="26">
        <f t="shared" si="3"/>
        <v>142.00092560122212</v>
      </c>
      <c r="H21" s="24">
        <f t="shared" si="6"/>
        <v>612.20663633072093</v>
      </c>
      <c r="I21" s="27">
        <f t="shared" si="4"/>
        <v>1973067.4221256084</v>
      </c>
      <c r="J21" s="10"/>
      <c r="K21" s="23">
        <v>43895</v>
      </c>
      <c r="L21" s="25">
        <f t="shared" si="1"/>
        <v>11250</v>
      </c>
      <c r="M21" s="31">
        <f t="shared" si="7"/>
        <v>3375</v>
      </c>
    </row>
    <row r="22" spans="1:13" x14ac:dyDescent="0.35">
      <c r="A22" s="23">
        <v>43926</v>
      </c>
      <c r="B22" s="24">
        <v>3240.2071000000001</v>
      </c>
      <c r="C22" s="25">
        <v>11250</v>
      </c>
      <c r="D22" s="24">
        <f t="shared" si="2"/>
        <v>3.4720002928207889</v>
      </c>
      <c r="E22" s="24">
        <f t="shared" si="0"/>
        <v>10719.029078419093</v>
      </c>
      <c r="F22" s="24">
        <f t="shared" si="5"/>
        <v>530.97092158090709</v>
      </c>
      <c r="G22" s="26">
        <f t="shared" si="3"/>
        <v>159.29127647427211</v>
      </c>
      <c r="H22" s="24">
        <f t="shared" si="6"/>
        <v>608.73463603790015</v>
      </c>
      <c r="I22" s="27">
        <f t="shared" si="4"/>
        <v>1972426.28970592</v>
      </c>
      <c r="J22" s="10"/>
      <c r="K22" s="23">
        <v>43926</v>
      </c>
      <c r="L22" s="25">
        <f t="shared" si="1"/>
        <v>11250</v>
      </c>
      <c r="M22" s="31">
        <f t="shared" si="7"/>
        <v>3375</v>
      </c>
    </row>
    <row r="23" spans="1:13" x14ac:dyDescent="0.35">
      <c r="A23" s="32">
        <v>43956</v>
      </c>
      <c r="B23" s="33">
        <v>3253.2948000000001</v>
      </c>
      <c r="C23" s="34">
        <v>11250</v>
      </c>
      <c r="D23" s="33">
        <f t="shared" si="2"/>
        <v>3.458032761125736</v>
      </c>
      <c r="E23" s="33">
        <f t="shared" si="0"/>
        <v>10675.907429292913</v>
      </c>
      <c r="F23" s="33">
        <f t="shared" si="5"/>
        <v>574.09257070708736</v>
      </c>
      <c r="G23" s="35">
        <f>F23*30%</f>
        <v>172.22777121212621</v>
      </c>
      <c r="H23" s="33">
        <f t="shared" si="6"/>
        <v>605.27660327677438</v>
      </c>
      <c r="I23" s="36">
        <f t="shared" si="4"/>
        <v>1969143.2260019931</v>
      </c>
      <c r="J23" s="10"/>
      <c r="K23" s="32">
        <v>43956</v>
      </c>
      <c r="L23" s="34">
        <f t="shared" si="1"/>
        <v>11250</v>
      </c>
      <c r="M23" s="37">
        <f t="shared" si="7"/>
        <v>3375</v>
      </c>
    </row>
    <row r="24" spans="1:13" x14ac:dyDescent="0.35">
      <c r="A24" s="11"/>
      <c r="C24" s="10"/>
      <c r="D24" s="7"/>
      <c r="E24" s="7"/>
      <c r="M24" s="7"/>
    </row>
    <row r="25" spans="1:13" x14ac:dyDescent="0.35">
      <c r="C25" s="10"/>
      <c r="D25" s="7"/>
      <c r="E25" s="7"/>
    </row>
    <row r="26" spans="1:13" x14ac:dyDescent="0.35">
      <c r="A26" s="8" t="s">
        <v>37</v>
      </c>
    </row>
    <row r="27" spans="1:13" x14ac:dyDescent="0.35">
      <c r="A27" s="8" t="s">
        <v>38</v>
      </c>
    </row>
    <row r="28" spans="1:13" x14ac:dyDescent="0.35">
      <c r="A28" s="8" t="s">
        <v>39</v>
      </c>
    </row>
    <row r="29" spans="1:13" x14ac:dyDescent="0.35">
      <c r="A29" s="8" t="s">
        <v>40</v>
      </c>
    </row>
  </sheetData>
  <sheetProtection sheet="1" objects="1" scenarios="1"/>
  <mergeCells count="2">
    <mergeCell ref="A5:I5"/>
    <mergeCell ref="K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34BC7-AC8F-4955-B786-8FDBD9699BDC}">
  <dimension ref="A1:T47"/>
  <sheetViews>
    <sheetView showGridLines="0" workbookViewId="0">
      <pane ySplit="8" topLeftCell="A9" activePane="bottomLeft" state="frozen"/>
      <selection pane="bottomLeft"/>
    </sheetView>
  </sheetViews>
  <sheetFormatPr defaultRowHeight="14.5" x14ac:dyDescent="0.35"/>
  <cols>
    <col min="1" max="1" width="12.453125" style="6" bestFit="1" customWidth="1"/>
    <col min="2" max="2" width="8.7265625" style="6"/>
    <col min="3" max="3" width="11.26953125" style="6" bestFit="1" customWidth="1"/>
    <col min="4" max="5" width="9.36328125" style="6" customWidth="1"/>
    <col min="6" max="7" width="8.7265625" style="6"/>
    <col min="8" max="8" width="11.36328125" style="6" customWidth="1"/>
    <col min="9" max="9" width="9.54296875" style="6" customWidth="1"/>
    <col min="10" max="10" width="10.7265625" style="6" customWidth="1"/>
    <col min="11" max="11" width="9.36328125" style="6" bestFit="1" customWidth="1"/>
    <col min="12" max="12" width="9.54296875" style="6" customWidth="1"/>
    <col min="13" max="14" width="8.7265625" style="6"/>
    <col min="15" max="15" width="11.26953125" style="6" customWidth="1"/>
    <col min="16" max="16" width="8.7265625" style="6"/>
    <col min="17" max="17" width="10.6328125" style="6" customWidth="1"/>
    <col min="18" max="18" width="9.54296875" style="6" customWidth="1"/>
    <col min="19" max="19" width="9.453125" style="6" customWidth="1"/>
    <col min="20" max="16384" width="8.7265625" style="6"/>
  </cols>
  <sheetData>
    <row r="1" spans="1:20" ht="18.5" x14ac:dyDescent="0.45">
      <c r="A1" s="42" t="s">
        <v>27</v>
      </c>
    </row>
    <row r="3" spans="1:20" x14ac:dyDescent="0.35">
      <c r="A3" s="6" t="s">
        <v>20</v>
      </c>
      <c r="C3" s="10">
        <v>2000000</v>
      </c>
      <c r="E3" s="6" t="s">
        <v>22</v>
      </c>
      <c r="G3" s="7">
        <v>2686.0439000000001</v>
      </c>
    </row>
    <row r="4" spans="1:20" x14ac:dyDescent="0.35">
      <c r="A4" s="6" t="s">
        <v>21</v>
      </c>
      <c r="C4" s="11">
        <v>42887</v>
      </c>
      <c r="E4" s="6" t="s">
        <v>8</v>
      </c>
      <c r="G4" s="7">
        <f>C3/G3</f>
        <v>744.5894685488945</v>
      </c>
    </row>
    <row r="6" spans="1:20" x14ac:dyDescent="0.35">
      <c r="A6" s="13" t="s">
        <v>23</v>
      </c>
      <c r="B6" s="13"/>
      <c r="C6" s="38">
        <f>C9*12/C3</f>
        <v>0.18</v>
      </c>
      <c r="D6" s="39"/>
      <c r="H6" s="13" t="s">
        <v>23</v>
      </c>
      <c r="I6" s="13"/>
      <c r="J6" s="38">
        <f>J9*12/C3</f>
        <v>0.12</v>
      </c>
      <c r="O6" s="13" t="s">
        <v>23</v>
      </c>
      <c r="P6" s="13"/>
      <c r="Q6" s="38">
        <f>Q9*12/C3</f>
        <v>0.06</v>
      </c>
    </row>
    <row r="7" spans="1:20" x14ac:dyDescent="0.35">
      <c r="A7" s="13" t="s">
        <v>26</v>
      </c>
      <c r="B7" s="13"/>
      <c r="C7" s="15">
        <f>F45</f>
        <v>1210615.7818366557</v>
      </c>
      <c r="D7" s="39"/>
      <c r="H7" s="13" t="s">
        <v>26</v>
      </c>
      <c r="I7" s="13"/>
      <c r="J7" s="15">
        <f>M45</f>
        <v>1617642.4210207639</v>
      </c>
      <c r="O7" s="13" t="s">
        <v>26</v>
      </c>
      <c r="P7" s="13"/>
      <c r="Q7" s="15">
        <f>T45</f>
        <v>2024669.0602048712</v>
      </c>
    </row>
    <row r="8" spans="1:20" s="21" customFormat="1" ht="29" x14ac:dyDescent="0.35">
      <c r="A8" s="21" t="s">
        <v>9</v>
      </c>
      <c r="B8" s="21" t="s">
        <v>24</v>
      </c>
      <c r="C8" s="40" t="s">
        <v>11</v>
      </c>
      <c r="D8" s="21" t="s">
        <v>12</v>
      </c>
      <c r="E8" s="21" t="s">
        <v>16</v>
      </c>
      <c r="F8" s="21" t="s">
        <v>17</v>
      </c>
      <c r="H8" s="21" t="s">
        <v>9</v>
      </c>
      <c r="I8" s="21" t="s">
        <v>24</v>
      </c>
      <c r="J8" s="40" t="s">
        <v>11</v>
      </c>
      <c r="K8" s="21" t="s">
        <v>12</v>
      </c>
      <c r="L8" s="21" t="s">
        <v>16</v>
      </c>
      <c r="M8" s="21" t="s">
        <v>17</v>
      </c>
      <c r="O8" s="21" t="s">
        <v>9</v>
      </c>
      <c r="P8" s="21" t="s">
        <v>24</v>
      </c>
      <c r="Q8" s="40" t="s">
        <v>11</v>
      </c>
      <c r="R8" s="21" t="s">
        <v>12</v>
      </c>
      <c r="S8" s="21" t="s">
        <v>16</v>
      </c>
      <c r="T8" s="21" t="s">
        <v>17</v>
      </c>
    </row>
    <row r="9" spans="1:20" x14ac:dyDescent="0.35">
      <c r="A9" s="11">
        <v>42891</v>
      </c>
      <c r="B9" s="7">
        <v>2687.8876</v>
      </c>
      <c r="C9" s="41">
        <v>30000</v>
      </c>
      <c r="D9" s="7">
        <f>C9/B9</f>
        <v>11.161180995812474</v>
      </c>
      <c r="E9" s="7">
        <f>G4-D9</f>
        <v>733.42828755308199</v>
      </c>
      <c r="F9" s="10">
        <f>E9*B9</f>
        <v>1971372.7996031635</v>
      </c>
      <c r="H9" s="11">
        <v>42891</v>
      </c>
      <c r="I9" s="7">
        <v>2687.8876</v>
      </c>
      <c r="J9" s="41">
        <v>20000</v>
      </c>
      <c r="K9" s="7">
        <f>J9/I9</f>
        <v>7.4407873305416494</v>
      </c>
      <c r="L9" s="7">
        <f>G4-K9</f>
        <v>737.14868121835286</v>
      </c>
      <c r="M9" s="10">
        <f>L9*I9</f>
        <v>1981372.7996031635</v>
      </c>
      <c r="O9" s="11">
        <v>42891</v>
      </c>
      <c r="P9" s="7">
        <v>2687.8876</v>
      </c>
      <c r="Q9" s="41">
        <v>10000</v>
      </c>
      <c r="R9" s="7">
        <f>Q9/P9</f>
        <v>3.7203936652708247</v>
      </c>
      <c r="S9" s="7">
        <f>G4-R9</f>
        <v>740.86907488362363</v>
      </c>
      <c r="T9" s="10">
        <f>S9*P9</f>
        <v>1991372.7996031635</v>
      </c>
    </row>
    <row r="10" spans="1:20" x14ac:dyDescent="0.35">
      <c r="A10" s="11">
        <v>42921</v>
      </c>
      <c r="B10" s="7">
        <v>2702.4050999999999</v>
      </c>
      <c r="C10" s="41">
        <v>30000</v>
      </c>
      <c r="D10" s="7">
        <f t="shared" ref="D10:D45" si="0">C10/B10</f>
        <v>11.10122238890091</v>
      </c>
      <c r="E10" s="7">
        <f>E9-D10</f>
        <v>722.32706516418102</v>
      </c>
      <c r="F10" s="10">
        <f t="shared" ref="F10:F45" si="1">E10*B10</f>
        <v>1952020.3447677151</v>
      </c>
      <c r="H10" s="11">
        <v>42921</v>
      </c>
      <c r="I10" s="7">
        <v>2702.4050999999999</v>
      </c>
      <c r="J10" s="41">
        <v>20000</v>
      </c>
      <c r="K10" s="7">
        <f t="shared" ref="K10:K45" si="2">J10/I10</f>
        <v>7.4008149259339397</v>
      </c>
      <c r="L10" s="7">
        <f>L9-K10</f>
        <v>729.74786629241896</v>
      </c>
      <c r="M10" s="10">
        <f t="shared" ref="M10:M45" si="3">L10*I10</f>
        <v>1972074.3555827511</v>
      </c>
      <c r="O10" s="11">
        <v>42921</v>
      </c>
      <c r="P10" s="7">
        <v>2702.4050999999999</v>
      </c>
      <c r="Q10" s="41">
        <v>10000</v>
      </c>
      <c r="R10" s="7">
        <f t="shared" ref="R10:R45" si="4">Q10/P10</f>
        <v>3.7004074629669699</v>
      </c>
      <c r="S10" s="7">
        <f>S9-R10</f>
        <v>737.16866742065667</v>
      </c>
      <c r="T10" s="10">
        <f t="shared" ref="T10:T45" si="5">S10*P10</f>
        <v>1992128.3663977864</v>
      </c>
    </row>
    <row r="11" spans="1:20" x14ac:dyDescent="0.35">
      <c r="A11" s="11">
        <v>42952</v>
      </c>
      <c r="B11" s="7">
        <v>2717.3267999999998</v>
      </c>
      <c r="C11" s="41">
        <v>30000</v>
      </c>
      <c r="D11" s="7">
        <f t="shared" si="0"/>
        <v>11.040262069324898</v>
      </c>
      <c r="E11" s="7">
        <f t="shared" ref="E11:E45" si="6">E10-D11</f>
        <v>711.28680309485617</v>
      </c>
      <c r="F11" s="10">
        <f t="shared" si="1"/>
        <v>1932798.6925359755</v>
      </c>
      <c r="H11" s="11">
        <v>42952</v>
      </c>
      <c r="I11" s="7">
        <v>2717.3267999999998</v>
      </c>
      <c r="J11" s="41">
        <v>20000</v>
      </c>
      <c r="K11" s="7">
        <f t="shared" si="2"/>
        <v>7.3601747128832651</v>
      </c>
      <c r="L11" s="7">
        <f t="shared" ref="L11:L45" si="7">L10-K11</f>
        <v>722.38769157953573</v>
      </c>
      <c r="M11" s="10">
        <f t="shared" si="3"/>
        <v>1962963.4343192067</v>
      </c>
      <c r="O11" s="11">
        <v>42952</v>
      </c>
      <c r="P11" s="7">
        <v>2717.3267999999998</v>
      </c>
      <c r="Q11" s="41">
        <v>10000</v>
      </c>
      <c r="R11" s="7">
        <f t="shared" si="4"/>
        <v>3.6800873564416325</v>
      </c>
      <c r="S11" s="7">
        <f t="shared" ref="S11:S45" si="8">S10-R11</f>
        <v>733.48858006421506</v>
      </c>
      <c r="T11" s="10">
        <f t="shared" si="5"/>
        <v>1993128.1761024371</v>
      </c>
    </row>
    <row r="12" spans="1:20" x14ac:dyDescent="0.35">
      <c r="A12" s="11">
        <v>42983</v>
      </c>
      <c r="B12" s="7">
        <v>2731.9982</v>
      </c>
      <c r="C12" s="41">
        <v>30000</v>
      </c>
      <c r="D12" s="7">
        <f t="shared" si="0"/>
        <v>10.980973559938656</v>
      </c>
      <c r="E12" s="7">
        <f t="shared" si="6"/>
        <v>700.30582953491751</v>
      </c>
      <c r="F12" s="10">
        <f t="shared" si="1"/>
        <v>1913234.2657389014</v>
      </c>
      <c r="H12" s="11">
        <v>42983</v>
      </c>
      <c r="I12" s="7">
        <v>2731.9982</v>
      </c>
      <c r="J12" s="41">
        <v>20000</v>
      </c>
      <c r="K12" s="7">
        <f t="shared" si="2"/>
        <v>7.320649039959104</v>
      </c>
      <c r="L12" s="7">
        <f t="shared" si="7"/>
        <v>715.06704253957662</v>
      </c>
      <c r="M12" s="10">
        <f t="shared" si="3"/>
        <v>1953561.8730974467</v>
      </c>
      <c r="O12" s="11">
        <v>42983</v>
      </c>
      <c r="P12" s="7">
        <v>2731.9982</v>
      </c>
      <c r="Q12" s="41">
        <v>10000</v>
      </c>
      <c r="R12" s="7">
        <f t="shared" si="4"/>
        <v>3.660324519979552</v>
      </c>
      <c r="S12" s="7">
        <f t="shared" si="8"/>
        <v>729.8282555442355</v>
      </c>
      <c r="T12" s="10">
        <f t="shared" si="5"/>
        <v>1993889.4804559913</v>
      </c>
    </row>
    <row r="13" spans="1:20" x14ac:dyDescent="0.35">
      <c r="A13" s="11">
        <v>43013</v>
      </c>
      <c r="B13" s="7">
        <v>2746.4032999999999</v>
      </c>
      <c r="C13" s="41">
        <v>30000</v>
      </c>
      <c r="D13" s="7">
        <f t="shared" si="0"/>
        <v>10.923377495213467</v>
      </c>
      <c r="E13" s="7">
        <f t="shared" si="6"/>
        <v>689.38245203970405</v>
      </c>
      <c r="F13" s="10">
        <f t="shared" si="1"/>
        <v>1893322.241243935</v>
      </c>
      <c r="H13" s="11">
        <v>43013</v>
      </c>
      <c r="I13" s="7">
        <v>2746.4032999999999</v>
      </c>
      <c r="J13" s="41">
        <v>20000</v>
      </c>
      <c r="K13" s="7">
        <f t="shared" si="2"/>
        <v>7.2822516634756447</v>
      </c>
      <c r="L13" s="7">
        <f t="shared" si="7"/>
        <v>707.78479087610094</v>
      </c>
      <c r="M13" s="10">
        <f t="shared" si="3"/>
        <v>1943862.4853519334</v>
      </c>
      <c r="O13" s="11">
        <v>43013</v>
      </c>
      <c r="P13" s="7">
        <v>2746.4032999999999</v>
      </c>
      <c r="Q13" s="41">
        <v>10000</v>
      </c>
      <c r="R13" s="7">
        <f t="shared" si="4"/>
        <v>3.6411258317378223</v>
      </c>
      <c r="S13" s="7">
        <f t="shared" si="8"/>
        <v>726.18712971249772</v>
      </c>
      <c r="T13" s="10">
        <f t="shared" si="5"/>
        <v>1994402.7294599318</v>
      </c>
    </row>
    <row r="14" spans="1:20" x14ac:dyDescent="0.35">
      <c r="A14" s="11">
        <v>43044</v>
      </c>
      <c r="B14" s="7">
        <v>2761.1201999999998</v>
      </c>
      <c r="C14" s="41">
        <v>30000</v>
      </c>
      <c r="D14" s="7">
        <f t="shared" si="0"/>
        <v>10.865155381500596</v>
      </c>
      <c r="E14" s="7">
        <f t="shared" si="6"/>
        <v>678.51729665820346</v>
      </c>
      <c r="F14" s="10">
        <f t="shared" si="1"/>
        <v>1873467.8138523579</v>
      </c>
      <c r="H14" s="11">
        <v>43044</v>
      </c>
      <c r="I14" s="7">
        <v>2761.1201999999998</v>
      </c>
      <c r="J14" s="41">
        <v>20000</v>
      </c>
      <c r="K14" s="7">
        <f t="shared" si="2"/>
        <v>7.2434369210003977</v>
      </c>
      <c r="L14" s="7">
        <f t="shared" si="7"/>
        <v>700.54135395510059</v>
      </c>
      <c r="M14" s="10">
        <f t="shared" si="3"/>
        <v>1934278.8833407781</v>
      </c>
      <c r="O14" s="11">
        <v>43044</v>
      </c>
      <c r="P14" s="7">
        <v>2761.1201999999998</v>
      </c>
      <c r="Q14" s="41">
        <v>10000</v>
      </c>
      <c r="R14" s="7">
        <f t="shared" si="4"/>
        <v>3.6217184605001989</v>
      </c>
      <c r="S14" s="7">
        <f t="shared" si="8"/>
        <v>722.56541125199749</v>
      </c>
      <c r="T14" s="10">
        <f t="shared" si="5"/>
        <v>1995089.9528291975</v>
      </c>
    </row>
    <row r="15" spans="1:20" x14ac:dyDescent="0.35">
      <c r="A15" s="11">
        <v>43074</v>
      </c>
      <c r="B15" s="7">
        <v>2775.4158000000002</v>
      </c>
      <c r="C15" s="41">
        <v>30000</v>
      </c>
      <c r="D15" s="7">
        <f t="shared" si="0"/>
        <v>10.809191184974878</v>
      </c>
      <c r="E15" s="7">
        <f t="shared" si="6"/>
        <v>667.70810547322856</v>
      </c>
      <c r="F15" s="10">
        <f t="shared" si="1"/>
        <v>1853167.6257184651</v>
      </c>
      <c r="H15" s="11">
        <v>43074</v>
      </c>
      <c r="I15" s="7">
        <v>2775.4158000000002</v>
      </c>
      <c r="J15" s="41">
        <v>20000</v>
      </c>
      <c r="K15" s="7">
        <f t="shared" si="2"/>
        <v>7.2061274566499183</v>
      </c>
      <c r="L15" s="7">
        <f t="shared" si="7"/>
        <v>693.33522649845065</v>
      </c>
      <c r="M15" s="10">
        <f t="shared" si="3"/>
        <v>1924293.5423203788</v>
      </c>
      <c r="O15" s="11">
        <v>43074</v>
      </c>
      <c r="P15" s="7">
        <v>2775.4158000000002</v>
      </c>
      <c r="Q15" s="41">
        <v>10000</v>
      </c>
      <c r="R15" s="7">
        <f t="shared" si="4"/>
        <v>3.6030637283249591</v>
      </c>
      <c r="S15" s="7">
        <f t="shared" si="8"/>
        <v>718.96234752367252</v>
      </c>
      <c r="T15" s="10">
        <f t="shared" si="5"/>
        <v>1995419.4589222916</v>
      </c>
    </row>
    <row r="16" spans="1:20" x14ac:dyDescent="0.35">
      <c r="A16" s="11">
        <v>43105</v>
      </c>
      <c r="B16" s="7">
        <v>2790.5391</v>
      </c>
      <c r="C16" s="41">
        <v>30000</v>
      </c>
      <c r="D16" s="7">
        <f t="shared" si="0"/>
        <v>10.750610876586535</v>
      </c>
      <c r="E16" s="7">
        <f t="shared" si="6"/>
        <v>656.95749459664205</v>
      </c>
      <c r="F16" s="10">
        <f t="shared" si="1"/>
        <v>1833265.5757099683</v>
      </c>
      <c r="H16" s="11">
        <v>43105</v>
      </c>
      <c r="I16" s="7">
        <v>2790.5391</v>
      </c>
      <c r="J16" s="41">
        <v>20000</v>
      </c>
      <c r="K16" s="7">
        <f t="shared" si="2"/>
        <v>7.1670739177243563</v>
      </c>
      <c r="L16" s="7">
        <f t="shared" si="7"/>
        <v>686.16815258072631</v>
      </c>
      <c r="M16" s="10">
        <f t="shared" si="3"/>
        <v>1914779.0589512826</v>
      </c>
      <c r="O16" s="11">
        <v>43105</v>
      </c>
      <c r="P16" s="7">
        <v>2790.5391</v>
      </c>
      <c r="Q16" s="41">
        <v>10000</v>
      </c>
      <c r="R16" s="7">
        <f t="shared" si="4"/>
        <v>3.5835369588621782</v>
      </c>
      <c r="S16" s="7">
        <f t="shared" si="8"/>
        <v>715.37881056481035</v>
      </c>
      <c r="T16" s="10">
        <f t="shared" si="5"/>
        <v>1996292.5421925962</v>
      </c>
    </row>
    <row r="17" spans="1:20" x14ac:dyDescent="0.35">
      <c r="A17" s="11">
        <v>43136</v>
      </c>
      <c r="B17" s="7">
        <v>2805.8560000000002</v>
      </c>
      <c r="C17" s="41">
        <v>30000</v>
      </c>
      <c r="D17" s="7">
        <f t="shared" si="0"/>
        <v>10.691924318282904</v>
      </c>
      <c r="E17" s="7">
        <f t="shared" si="6"/>
        <v>646.26557027835918</v>
      </c>
      <c r="F17" s="10">
        <f t="shared" si="1"/>
        <v>1813328.1279589559</v>
      </c>
      <c r="H17" s="11">
        <v>43136</v>
      </c>
      <c r="I17" s="7">
        <v>2805.8560000000002</v>
      </c>
      <c r="J17" s="41">
        <v>20000</v>
      </c>
      <c r="K17" s="7">
        <f t="shared" si="2"/>
        <v>7.1279495455219362</v>
      </c>
      <c r="L17" s="7">
        <f t="shared" si="7"/>
        <v>679.0402030352044</v>
      </c>
      <c r="M17" s="10">
        <f t="shared" si="3"/>
        <v>1905289.0279275465</v>
      </c>
      <c r="O17" s="11">
        <v>43136</v>
      </c>
      <c r="P17" s="7">
        <v>2805.8560000000002</v>
      </c>
      <c r="Q17" s="41">
        <v>10000</v>
      </c>
      <c r="R17" s="7">
        <f t="shared" si="4"/>
        <v>3.5639747727609681</v>
      </c>
      <c r="S17" s="7">
        <f t="shared" si="8"/>
        <v>711.81483579204939</v>
      </c>
      <c r="T17" s="10">
        <f t="shared" si="5"/>
        <v>1997249.9278961367</v>
      </c>
    </row>
    <row r="18" spans="1:20" x14ac:dyDescent="0.35">
      <c r="A18" s="11">
        <v>43164</v>
      </c>
      <c r="B18" s="7">
        <v>2820.0250999999998</v>
      </c>
      <c r="C18" s="41">
        <v>30000</v>
      </c>
      <c r="D18" s="7">
        <f t="shared" si="0"/>
        <v>10.638203184787256</v>
      </c>
      <c r="E18" s="7">
        <f t="shared" si="6"/>
        <v>635.62736709357193</v>
      </c>
      <c r="F18" s="10">
        <f t="shared" si="1"/>
        <v>1792485.1294507869</v>
      </c>
      <c r="H18" s="11">
        <v>43164</v>
      </c>
      <c r="I18" s="7">
        <v>2820.0250999999998</v>
      </c>
      <c r="J18" s="41">
        <v>20000</v>
      </c>
      <c r="K18" s="7">
        <f t="shared" si="2"/>
        <v>7.0921354565248373</v>
      </c>
      <c r="L18" s="7">
        <f t="shared" si="7"/>
        <v>671.94806757867957</v>
      </c>
      <c r="M18" s="10">
        <f t="shared" si="3"/>
        <v>1894910.4164683726</v>
      </c>
      <c r="O18" s="11">
        <v>43164</v>
      </c>
      <c r="P18" s="7">
        <v>2820.0250999999998</v>
      </c>
      <c r="Q18" s="41">
        <v>10000</v>
      </c>
      <c r="R18" s="7">
        <f t="shared" si="4"/>
        <v>3.5460677282624187</v>
      </c>
      <c r="S18" s="7">
        <f t="shared" si="8"/>
        <v>708.26876806378698</v>
      </c>
      <c r="T18" s="10">
        <f t="shared" si="5"/>
        <v>1997335.7034859576</v>
      </c>
    </row>
    <row r="19" spans="1:20" x14ac:dyDescent="0.35">
      <c r="A19" s="11">
        <v>43195</v>
      </c>
      <c r="B19" s="7">
        <v>2839.8508000000002</v>
      </c>
      <c r="C19" s="41">
        <v>30000</v>
      </c>
      <c r="D19" s="7">
        <f t="shared" si="0"/>
        <v>10.563935260260855</v>
      </c>
      <c r="E19" s="7">
        <f t="shared" si="6"/>
        <v>625.06343183331103</v>
      </c>
      <c r="F19" s="10">
        <f t="shared" si="1"/>
        <v>1775086.8869425738</v>
      </c>
      <c r="H19" s="11">
        <v>43195</v>
      </c>
      <c r="I19" s="7">
        <v>2839.8508000000002</v>
      </c>
      <c r="J19" s="41">
        <v>20000</v>
      </c>
      <c r="K19" s="7">
        <f t="shared" si="2"/>
        <v>7.0426235068405703</v>
      </c>
      <c r="L19" s="7">
        <f t="shared" si="7"/>
        <v>664.90544407183904</v>
      </c>
      <c r="M19" s="10">
        <f t="shared" si="3"/>
        <v>1888232.2572717674</v>
      </c>
      <c r="O19" s="11">
        <v>43195</v>
      </c>
      <c r="P19" s="7">
        <v>2839.8508000000002</v>
      </c>
      <c r="Q19" s="41">
        <v>10000</v>
      </c>
      <c r="R19" s="7">
        <f t="shared" si="4"/>
        <v>3.5213117534202851</v>
      </c>
      <c r="S19" s="7">
        <f t="shared" si="8"/>
        <v>704.74745631036672</v>
      </c>
      <c r="T19" s="10">
        <f t="shared" si="5"/>
        <v>2001377.62760096</v>
      </c>
    </row>
    <row r="20" spans="1:20" x14ac:dyDescent="0.35">
      <c r="A20" s="11">
        <v>43225</v>
      </c>
      <c r="B20" s="7">
        <v>2855.4267</v>
      </c>
      <c r="C20" s="41">
        <v>30000</v>
      </c>
      <c r="D20" s="7">
        <f t="shared" si="0"/>
        <v>10.506310668034308</v>
      </c>
      <c r="E20" s="7">
        <f t="shared" si="6"/>
        <v>614.55712116527673</v>
      </c>
      <c r="F20" s="10">
        <f t="shared" si="1"/>
        <v>1754822.8124504662</v>
      </c>
      <c r="H20" s="11">
        <v>43225</v>
      </c>
      <c r="I20" s="7">
        <v>2855.4267</v>
      </c>
      <c r="J20" s="41">
        <v>20000</v>
      </c>
      <c r="K20" s="7">
        <f t="shared" si="2"/>
        <v>7.0042071120228719</v>
      </c>
      <c r="L20" s="7">
        <f t="shared" si="7"/>
        <v>657.90123695981617</v>
      </c>
      <c r="M20" s="10">
        <f t="shared" si="3"/>
        <v>1878588.7579780859</v>
      </c>
      <c r="O20" s="11">
        <v>43225</v>
      </c>
      <c r="P20" s="7">
        <v>2855.4267</v>
      </c>
      <c r="Q20" s="41">
        <v>10000</v>
      </c>
      <c r="R20" s="7">
        <f t="shared" si="4"/>
        <v>3.502103556011436</v>
      </c>
      <c r="S20" s="7">
        <f t="shared" si="8"/>
        <v>701.24535275435528</v>
      </c>
      <c r="T20" s="10">
        <f t="shared" si="5"/>
        <v>2002354.7035057046</v>
      </c>
    </row>
    <row r="21" spans="1:20" x14ac:dyDescent="0.35">
      <c r="A21" s="11">
        <v>43256</v>
      </c>
      <c r="B21" s="7">
        <v>2872.0598</v>
      </c>
      <c r="C21" s="41">
        <v>30000</v>
      </c>
      <c r="D21" s="7">
        <f t="shared" si="0"/>
        <v>10.445464958633522</v>
      </c>
      <c r="E21" s="7">
        <f t="shared" si="6"/>
        <v>604.11165620664315</v>
      </c>
      <c r="F21" s="10">
        <f t="shared" si="1"/>
        <v>1735044.8025025204</v>
      </c>
      <c r="H21" s="11">
        <v>43256</v>
      </c>
      <c r="I21" s="7">
        <v>2872.0598</v>
      </c>
      <c r="J21" s="41">
        <v>20000</v>
      </c>
      <c r="K21" s="7">
        <f t="shared" si="2"/>
        <v>6.9636433057556806</v>
      </c>
      <c r="L21" s="7">
        <f t="shared" si="7"/>
        <v>650.93759365406049</v>
      </c>
      <c r="M21" s="10">
        <f t="shared" si="3"/>
        <v>1869531.6950425622</v>
      </c>
      <c r="O21" s="11">
        <v>43256</v>
      </c>
      <c r="P21" s="7">
        <v>2872.0598</v>
      </c>
      <c r="Q21" s="41">
        <v>10000</v>
      </c>
      <c r="R21" s="7">
        <f t="shared" si="4"/>
        <v>3.4818216528778403</v>
      </c>
      <c r="S21" s="7">
        <f t="shared" si="8"/>
        <v>697.7635311014775</v>
      </c>
      <c r="T21" s="10">
        <f t="shared" si="5"/>
        <v>2004018.5875826033</v>
      </c>
    </row>
    <row r="22" spans="1:20" x14ac:dyDescent="0.35">
      <c r="A22" s="11">
        <v>43286</v>
      </c>
      <c r="B22" s="7">
        <v>2890.1574999999998</v>
      </c>
      <c r="C22" s="41">
        <v>30000</v>
      </c>
      <c r="D22" s="7">
        <f t="shared" si="0"/>
        <v>10.380057142214568</v>
      </c>
      <c r="E22" s="7">
        <f t="shared" si="6"/>
        <v>593.73159906442856</v>
      </c>
      <c r="F22" s="10">
        <f t="shared" si="1"/>
        <v>1715977.8340230512</v>
      </c>
      <c r="H22" s="11">
        <v>43286</v>
      </c>
      <c r="I22" s="7">
        <v>2890.1574999999998</v>
      </c>
      <c r="J22" s="41">
        <v>20000</v>
      </c>
      <c r="K22" s="7">
        <f t="shared" si="2"/>
        <v>6.920038094809712</v>
      </c>
      <c r="L22" s="7">
        <f t="shared" si="7"/>
        <v>644.01755555925081</v>
      </c>
      <c r="M22" s="10">
        <f t="shared" si="3"/>
        <v>1861312.1683312352</v>
      </c>
      <c r="O22" s="11">
        <v>43286</v>
      </c>
      <c r="P22" s="7">
        <v>2890.1574999999998</v>
      </c>
      <c r="Q22" s="41">
        <v>10000</v>
      </c>
      <c r="R22" s="7">
        <f t="shared" si="4"/>
        <v>3.460019047404856</v>
      </c>
      <c r="S22" s="7">
        <f t="shared" si="8"/>
        <v>694.3035120540726</v>
      </c>
      <c r="T22" s="10">
        <f t="shared" si="5"/>
        <v>2006646.5026394182</v>
      </c>
    </row>
    <row r="23" spans="1:20" x14ac:dyDescent="0.35">
      <c r="A23" s="11">
        <v>43317</v>
      </c>
      <c r="B23" s="7">
        <v>2907.9369000000002</v>
      </c>
      <c r="C23" s="41">
        <v>30000</v>
      </c>
      <c r="D23" s="7">
        <f t="shared" si="0"/>
        <v>10.316592495524919</v>
      </c>
      <c r="E23" s="7">
        <f t="shared" si="6"/>
        <v>583.41500656890366</v>
      </c>
      <c r="F23" s="10">
        <f t="shared" si="1"/>
        <v>1696534.0256154574</v>
      </c>
      <c r="H23" s="11">
        <v>43317</v>
      </c>
      <c r="I23" s="7">
        <v>2907.9369000000002</v>
      </c>
      <c r="J23" s="41">
        <v>20000</v>
      </c>
      <c r="K23" s="7">
        <f t="shared" si="2"/>
        <v>6.8777283303499468</v>
      </c>
      <c r="L23" s="7">
        <f t="shared" si="7"/>
        <v>637.13982722890091</v>
      </c>
      <c r="M23" s="10">
        <f t="shared" si="3"/>
        <v>1852762.4140585458</v>
      </c>
      <c r="O23" s="11">
        <v>43317</v>
      </c>
      <c r="P23" s="7">
        <v>2907.9369000000002</v>
      </c>
      <c r="Q23" s="41">
        <v>10000</v>
      </c>
      <c r="R23" s="7">
        <f t="shared" si="4"/>
        <v>3.4388641651749734</v>
      </c>
      <c r="S23" s="7">
        <f t="shared" si="8"/>
        <v>690.86464788889759</v>
      </c>
      <c r="T23" s="10">
        <f t="shared" si="5"/>
        <v>2008990.8025016326</v>
      </c>
    </row>
    <row r="24" spans="1:20" x14ac:dyDescent="0.35">
      <c r="A24" s="11">
        <v>43348</v>
      </c>
      <c r="B24" s="7">
        <v>2925.2820000000002</v>
      </c>
      <c r="C24" s="41">
        <v>30000</v>
      </c>
      <c r="D24" s="7">
        <f t="shared" si="0"/>
        <v>10.255421528591089</v>
      </c>
      <c r="E24" s="7">
        <f t="shared" si="6"/>
        <v>573.15958504031255</v>
      </c>
      <c r="F24" s="10">
        <f t="shared" si="1"/>
        <v>1676653.4172458956</v>
      </c>
      <c r="H24" s="11">
        <v>43348</v>
      </c>
      <c r="I24" s="7">
        <v>2925.2820000000002</v>
      </c>
      <c r="J24" s="41">
        <v>20000</v>
      </c>
      <c r="K24" s="7">
        <f t="shared" si="2"/>
        <v>6.8369476857273925</v>
      </c>
      <c r="L24" s="7">
        <f t="shared" si="7"/>
        <v>630.3028795431735</v>
      </c>
      <c r="M24" s="10">
        <f t="shared" si="3"/>
        <v>1843813.6680758137</v>
      </c>
      <c r="O24" s="11">
        <v>43348</v>
      </c>
      <c r="P24" s="7">
        <v>2925.2820000000002</v>
      </c>
      <c r="Q24" s="41">
        <v>10000</v>
      </c>
      <c r="R24" s="7">
        <f t="shared" si="4"/>
        <v>3.4184738428636963</v>
      </c>
      <c r="S24" s="7">
        <f t="shared" si="8"/>
        <v>687.44617404603389</v>
      </c>
      <c r="T24" s="10">
        <f t="shared" si="5"/>
        <v>2010973.9189057301</v>
      </c>
    </row>
    <row r="25" spans="1:20" x14ac:dyDescent="0.35">
      <c r="A25" s="11">
        <v>43378</v>
      </c>
      <c r="B25" s="7">
        <v>2942.8173000000002</v>
      </c>
      <c r="C25" s="41">
        <v>30000</v>
      </c>
      <c r="D25" s="7">
        <f t="shared" si="0"/>
        <v>10.194312776399675</v>
      </c>
      <c r="E25" s="7">
        <f t="shared" si="6"/>
        <v>562.96527226391288</v>
      </c>
      <c r="F25" s="10">
        <f t="shared" si="1"/>
        <v>1656703.9425174531</v>
      </c>
      <c r="H25" s="11">
        <v>43378</v>
      </c>
      <c r="I25" s="7">
        <v>2942.8173000000002</v>
      </c>
      <c r="J25" s="41">
        <v>20000</v>
      </c>
      <c r="K25" s="7">
        <f t="shared" si="2"/>
        <v>6.7962085175997844</v>
      </c>
      <c r="L25" s="7">
        <f t="shared" si="7"/>
        <v>623.50667102557372</v>
      </c>
      <c r="M25" s="10">
        <f t="shared" si="3"/>
        <v>1834866.2181594672</v>
      </c>
      <c r="O25" s="11">
        <v>43378</v>
      </c>
      <c r="P25" s="7">
        <v>2942.8173000000002</v>
      </c>
      <c r="Q25" s="41">
        <v>10000</v>
      </c>
      <c r="R25" s="7">
        <f t="shared" si="4"/>
        <v>3.3981042587998922</v>
      </c>
      <c r="S25" s="7">
        <f t="shared" si="8"/>
        <v>684.048069787234</v>
      </c>
      <c r="T25" s="10">
        <f t="shared" si="5"/>
        <v>2013028.4938014797</v>
      </c>
    </row>
    <row r="26" spans="1:20" x14ac:dyDescent="0.35">
      <c r="A26" s="11">
        <v>43409</v>
      </c>
      <c r="B26" s="7">
        <v>2961.4036999999998</v>
      </c>
      <c r="C26" s="41">
        <v>30000</v>
      </c>
      <c r="D26" s="7">
        <f t="shared" si="0"/>
        <v>10.130331099403977</v>
      </c>
      <c r="E26" s="7">
        <f t="shared" si="6"/>
        <v>552.8349411645089</v>
      </c>
      <c r="F26" s="10">
        <f t="shared" si="1"/>
        <v>1637167.4402538589</v>
      </c>
      <c r="H26" s="11">
        <v>43409</v>
      </c>
      <c r="I26" s="7">
        <v>2961.4036999999998</v>
      </c>
      <c r="J26" s="41">
        <v>20000</v>
      </c>
      <c r="K26" s="7">
        <f t="shared" si="2"/>
        <v>6.7535540662693174</v>
      </c>
      <c r="L26" s="7">
        <f t="shared" si="7"/>
        <v>616.75311695930441</v>
      </c>
      <c r="M26" s="10">
        <f t="shared" si="3"/>
        <v>1826454.9625498168</v>
      </c>
      <c r="O26" s="11">
        <v>43409</v>
      </c>
      <c r="P26" s="7">
        <v>2961.4036999999998</v>
      </c>
      <c r="Q26" s="41">
        <v>10000</v>
      </c>
      <c r="R26" s="7">
        <f t="shared" si="4"/>
        <v>3.3767770331346587</v>
      </c>
      <c r="S26" s="7">
        <f t="shared" si="8"/>
        <v>680.67129275409934</v>
      </c>
      <c r="T26" s="10">
        <f t="shared" si="5"/>
        <v>2015742.4848457729</v>
      </c>
    </row>
    <row r="27" spans="1:20" x14ac:dyDescent="0.35">
      <c r="A27" s="11">
        <v>43439</v>
      </c>
      <c r="B27" s="7">
        <v>2979.66</v>
      </c>
      <c r="C27" s="41">
        <v>30000</v>
      </c>
      <c r="D27" s="7">
        <f t="shared" si="0"/>
        <v>10.068262821932704</v>
      </c>
      <c r="E27" s="7">
        <f t="shared" si="6"/>
        <v>542.76667834257626</v>
      </c>
      <c r="F27" s="10">
        <f t="shared" si="1"/>
        <v>1617260.1607902406</v>
      </c>
      <c r="H27" s="11">
        <v>43439</v>
      </c>
      <c r="I27" s="7">
        <v>2979.66</v>
      </c>
      <c r="J27" s="41">
        <v>20000</v>
      </c>
      <c r="K27" s="7">
        <f t="shared" si="2"/>
        <v>6.7121752146218032</v>
      </c>
      <c r="L27" s="7">
        <f t="shared" si="7"/>
        <v>610.04094174468264</v>
      </c>
      <c r="M27" s="10">
        <f t="shared" si="3"/>
        <v>1817714.592478961</v>
      </c>
      <c r="O27" s="11">
        <v>43439</v>
      </c>
      <c r="P27" s="7">
        <v>2979.66</v>
      </c>
      <c r="Q27" s="41">
        <v>10000</v>
      </c>
      <c r="R27" s="7">
        <f t="shared" si="4"/>
        <v>3.3560876073109016</v>
      </c>
      <c r="S27" s="7">
        <f t="shared" si="8"/>
        <v>677.31520514678846</v>
      </c>
      <c r="T27" s="10">
        <f t="shared" si="5"/>
        <v>2018169.0241676795</v>
      </c>
    </row>
    <row r="28" spans="1:20" x14ac:dyDescent="0.35">
      <c r="A28" s="11">
        <v>43470</v>
      </c>
      <c r="B28" s="7">
        <v>2998.3858</v>
      </c>
      <c r="C28" s="41">
        <v>30000</v>
      </c>
      <c r="D28" s="7">
        <f t="shared" si="0"/>
        <v>10.00538356338267</v>
      </c>
      <c r="E28" s="7">
        <f t="shared" si="6"/>
        <v>532.76129477919358</v>
      </c>
      <c r="F28" s="10">
        <f t="shared" si="1"/>
        <v>1597423.9010555481</v>
      </c>
      <c r="H28" s="11">
        <v>43470</v>
      </c>
      <c r="I28" s="7">
        <v>2998.3858</v>
      </c>
      <c r="J28" s="41">
        <v>20000</v>
      </c>
      <c r="K28" s="7">
        <f t="shared" si="2"/>
        <v>6.6702557089217809</v>
      </c>
      <c r="L28" s="7">
        <f t="shared" si="7"/>
        <v>603.37068603576085</v>
      </c>
      <c r="M28" s="10">
        <f t="shared" si="3"/>
        <v>1809138.0971458836</v>
      </c>
      <c r="O28" s="11">
        <v>43470</v>
      </c>
      <c r="P28" s="7">
        <v>2998.3858</v>
      </c>
      <c r="Q28" s="41">
        <v>10000</v>
      </c>
      <c r="R28" s="7">
        <f t="shared" si="4"/>
        <v>3.3351278544608904</v>
      </c>
      <c r="S28" s="7">
        <f t="shared" si="8"/>
        <v>673.98007729232756</v>
      </c>
      <c r="T28" s="10">
        <f t="shared" si="5"/>
        <v>2020852.2932362175</v>
      </c>
    </row>
    <row r="29" spans="1:20" x14ac:dyDescent="0.35">
      <c r="A29" s="11">
        <v>43501</v>
      </c>
      <c r="B29" s="7">
        <v>3016.4358999999999</v>
      </c>
      <c r="C29" s="41">
        <v>30000</v>
      </c>
      <c r="D29" s="7">
        <f t="shared" si="0"/>
        <v>9.9455121854238637</v>
      </c>
      <c r="E29" s="7">
        <f t="shared" si="6"/>
        <v>522.81578259376977</v>
      </c>
      <c r="F29" s="10">
        <f t="shared" si="1"/>
        <v>1577040.2957024423</v>
      </c>
      <c r="H29" s="11">
        <v>43501</v>
      </c>
      <c r="I29" s="7">
        <v>3016.4358999999999</v>
      </c>
      <c r="J29" s="41">
        <v>20000</v>
      </c>
      <c r="K29" s="7">
        <f t="shared" si="2"/>
        <v>6.6303414569492425</v>
      </c>
      <c r="L29" s="7">
        <f t="shared" si="7"/>
        <v>596.74034457881157</v>
      </c>
      <c r="M29" s="10">
        <f t="shared" si="3"/>
        <v>1800028.9983658977</v>
      </c>
      <c r="O29" s="11">
        <v>43501</v>
      </c>
      <c r="P29" s="7">
        <v>3016.4358999999999</v>
      </c>
      <c r="Q29" s="41">
        <v>10000</v>
      </c>
      <c r="R29" s="7">
        <f t="shared" si="4"/>
        <v>3.3151707284746212</v>
      </c>
      <c r="S29" s="7">
        <f t="shared" si="8"/>
        <v>670.66490656385292</v>
      </c>
      <c r="T29" s="10">
        <f t="shared" si="5"/>
        <v>2023017.7010293517</v>
      </c>
    </row>
    <row r="30" spans="1:20" x14ac:dyDescent="0.35">
      <c r="A30" s="11">
        <v>43529</v>
      </c>
      <c r="B30" s="7">
        <v>3032.5661</v>
      </c>
      <c r="C30" s="41">
        <v>30000</v>
      </c>
      <c r="D30" s="7">
        <f t="shared" si="0"/>
        <v>9.8926120687031354</v>
      </c>
      <c r="E30" s="7">
        <f t="shared" si="6"/>
        <v>512.92317052506667</v>
      </c>
      <c r="F30" s="10">
        <f t="shared" si="1"/>
        <v>1555473.4188388365</v>
      </c>
      <c r="H30" s="11">
        <v>43529</v>
      </c>
      <c r="I30" s="7">
        <v>3032.5661</v>
      </c>
      <c r="J30" s="41">
        <v>20000</v>
      </c>
      <c r="K30" s="7">
        <f t="shared" si="2"/>
        <v>6.5950747124687572</v>
      </c>
      <c r="L30" s="7">
        <f t="shared" si="7"/>
        <v>590.1452698663428</v>
      </c>
      <c r="M30" s="10">
        <f t="shared" si="3"/>
        <v>1789654.5394720228</v>
      </c>
      <c r="O30" s="11">
        <v>43529</v>
      </c>
      <c r="P30" s="7">
        <v>3032.5661</v>
      </c>
      <c r="Q30" s="41">
        <v>10000</v>
      </c>
      <c r="R30" s="7">
        <f t="shared" si="4"/>
        <v>3.2975373562343786</v>
      </c>
      <c r="S30" s="7">
        <f t="shared" si="8"/>
        <v>667.36736920761859</v>
      </c>
      <c r="T30" s="10">
        <f t="shared" si="5"/>
        <v>2023835.6601052079</v>
      </c>
    </row>
    <row r="31" spans="1:20" x14ac:dyDescent="0.35">
      <c r="A31" s="11">
        <v>43560</v>
      </c>
      <c r="B31" s="7">
        <v>3053.4106000000002</v>
      </c>
      <c r="C31" s="41">
        <v>30000</v>
      </c>
      <c r="D31" s="7">
        <f t="shared" si="0"/>
        <v>9.8250788806457923</v>
      </c>
      <c r="E31" s="7">
        <f t="shared" si="6"/>
        <v>503.09809164442089</v>
      </c>
      <c r="F31" s="10">
        <f t="shared" si="1"/>
        <v>1536165.0458668463</v>
      </c>
      <c r="H31" s="11">
        <v>43560</v>
      </c>
      <c r="I31" s="7">
        <v>3053.4106000000002</v>
      </c>
      <c r="J31" s="41">
        <v>20000</v>
      </c>
      <c r="K31" s="7">
        <f t="shared" si="2"/>
        <v>6.5500525870971948</v>
      </c>
      <c r="L31" s="7">
        <f t="shared" si="7"/>
        <v>583.59521727924562</v>
      </c>
      <c r="M31" s="10">
        <f t="shared" si="3"/>
        <v>1781955.8225497517</v>
      </c>
      <c r="O31" s="11">
        <v>43560</v>
      </c>
      <c r="P31" s="7">
        <v>3053.4106000000002</v>
      </c>
      <c r="Q31" s="41">
        <v>10000</v>
      </c>
      <c r="R31" s="7">
        <f t="shared" si="4"/>
        <v>3.2750262935485974</v>
      </c>
      <c r="S31" s="7">
        <f t="shared" si="8"/>
        <v>664.09234291406995</v>
      </c>
      <c r="T31" s="10">
        <f t="shared" si="5"/>
        <v>2027746.5992326562</v>
      </c>
    </row>
    <row r="32" spans="1:20" x14ac:dyDescent="0.35">
      <c r="A32" s="11">
        <v>43590</v>
      </c>
      <c r="B32" s="7">
        <v>3070.4602</v>
      </c>
      <c r="C32" s="41">
        <v>30000</v>
      </c>
      <c r="D32" s="7">
        <f t="shared" si="0"/>
        <v>9.7705223471061444</v>
      </c>
      <c r="E32" s="7">
        <f t="shared" si="6"/>
        <v>493.32756929731477</v>
      </c>
      <c r="F32" s="10">
        <f t="shared" si="1"/>
        <v>1514742.667090147</v>
      </c>
      <c r="H32" s="11">
        <v>43590</v>
      </c>
      <c r="I32" s="7">
        <v>3070.4602</v>
      </c>
      <c r="J32" s="41">
        <v>20000</v>
      </c>
      <c r="K32" s="7">
        <f t="shared" si="2"/>
        <v>6.5136815647374293</v>
      </c>
      <c r="L32" s="7">
        <f t="shared" si="7"/>
        <v>577.08153571450816</v>
      </c>
      <c r="M32" s="10">
        <f t="shared" si="3"/>
        <v>1771905.8875662759</v>
      </c>
      <c r="O32" s="11">
        <v>43590</v>
      </c>
      <c r="P32" s="7">
        <v>3070.4602</v>
      </c>
      <c r="Q32" s="41">
        <v>10000</v>
      </c>
      <c r="R32" s="7">
        <f t="shared" si="4"/>
        <v>3.2568407823687147</v>
      </c>
      <c r="S32" s="7">
        <f t="shared" si="8"/>
        <v>660.83550213170122</v>
      </c>
      <c r="T32" s="10">
        <f t="shared" si="5"/>
        <v>2029069.1080424038</v>
      </c>
    </row>
    <row r="33" spans="1:20" x14ac:dyDescent="0.35">
      <c r="A33" s="11">
        <v>43621</v>
      </c>
      <c r="B33" s="7">
        <v>3089.6404000000002</v>
      </c>
      <c r="C33" s="41">
        <v>30000</v>
      </c>
      <c r="D33" s="7">
        <f t="shared" si="0"/>
        <v>9.709867853877105</v>
      </c>
      <c r="E33" s="7">
        <f t="shared" si="6"/>
        <v>483.61770144343768</v>
      </c>
      <c r="F33" s="10">
        <f t="shared" si="1"/>
        <v>1494204.7885347835</v>
      </c>
      <c r="H33" s="11">
        <v>43621</v>
      </c>
      <c r="I33" s="7">
        <v>3089.6404000000002</v>
      </c>
      <c r="J33" s="41">
        <v>20000</v>
      </c>
      <c r="K33" s="7">
        <f t="shared" si="2"/>
        <v>6.4732452359180694</v>
      </c>
      <c r="L33" s="7">
        <f t="shared" si="7"/>
        <v>570.60829047859011</v>
      </c>
      <c r="M33" s="10">
        <f t="shared" si="3"/>
        <v>1762974.4268375875</v>
      </c>
      <c r="O33" s="11">
        <v>43621</v>
      </c>
      <c r="P33" s="7">
        <v>3089.6404000000002</v>
      </c>
      <c r="Q33" s="41">
        <v>10000</v>
      </c>
      <c r="R33" s="7">
        <f t="shared" si="4"/>
        <v>3.2366226179590347</v>
      </c>
      <c r="S33" s="7">
        <f t="shared" si="8"/>
        <v>657.59887951374219</v>
      </c>
      <c r="T33" s="10">
        <f t="shared" si="5"/>
        <v>2031744.0651403903</v>
      </c>
    </row>
    <row r="34" spans="1:20" x14ac:dyDescent="0.35">
      <c r="A34" s="11">
        <v>43651</v>
      </c>
      <c r="B34" s="7">
        <v>3107.0862999999999</v>
      </c>
      <c r="C34" s="41">
        <v>30000</v>
      </c>
      <c r="D34" s="7">
        <f t="shared" si="0"/>
        <v>9.6553481633258791</v>
      </c>
      <c r="E34" s="7">
        <f t="shared" si="6"/>
        <v>473.96235328011181</v>
      </c>
      <c r="F34" s="10">
        <f t="shared" si="1"/>
        <v>1472641.9345923956</v>
      </c>
      <c r="H34" s="11">
        <v>43651</v>
      </c>
      <c r="I34" s="7">
        <v>3107.0862999999999</v>
      </c>
      <c r="J34" s="41">
        <v>20000</v>
      </c>
      <c r="K34" s="7">
        <f t="shared" si="2"/>
        <v>6.4368987755505858</v>
      </c>
      <c r="L34" s="7">
        <f t="shared" si="7"/>
        <v>564.17139170303949</v>
      </c>
      <c r="M34" s="10">
        <f t="shared" si="3"/>
        <v>1752929.2020124476</v>
      </c>
      <c r="O34" s="11">
        <v>43651</v>
      </c>
      <c r="P34" s="7">
        <v>3107.0862999999999</v>
      </c>
      <c r="Q34" s="41">
        <v>10000</v>
      </c>
      <c r="R34" s="7">
        <f t="shared" si="4"/>
        <v>3.2184493877752929</v>
      </c>
      <c r="S34" s="7">
        <f t="shared" si="8"/>
        <v>654.38043012596688</v>
      </c>
      <c r="T34" s="10">
        <f t="shared" si="5"/>
        <v>2033216.469432499</v>
      </c>
    </row>
    <row r="35" spans="1:20" x14ac:dyDescent="0.35">
      <c r="A35" s="11">
        <v>43682</v>
      </c>
      <c r="B35" s="7">
        <v>3124.2505999999998</v>
      </c>
      <c r="C35" s="41">
        <v>30000</v>
      </c>
      <c r="D35" s="7">
        <f t="shared" si="0"/>
        <v>9.6023027090080415</v>
      </c>
      <c r="E35" s="7">
        <f t="shared" si="6"/>
        <v>464.36005057110378</v>
      </c>
      <c r="F35" s="10">
        <f t="shared" si="1"/>
        <v>1450777.1666128014</v>
      </c>
      <c r="H35" s="11">
        <v>43682</v>
      </c>
      <c r="I35" s="7">
        <v>3124.2505999999998</v>
      </c>
      <c r="J35" s="41">
        <v>20000</v>
      </c>
      <c r="K35" s="7">
        <f t="shared" si="2"/>
        <v>6.4015351393386952</v>
      </c>
      <c r="L35" s="7">
        <f t="shared" si="7"/>
        <v>557.76985656370084</v>
      </c>
      <c r="M35" s="10">
        <f t="shared" si="3"/>
        <v>1742612.8090310562</v>
      </c>
      <c r="O35" s="11">
        <v>43682</v>
      </c>
      <c r="P35" s="7">
        <v>3124.2505999999998</v>
      </c>
      <c r="Q35" s="41">
        <v>10000</v>
      </c>
      <c r="R35" s="7">
        <f t="shared" si="4"/>
        <v>3.2007675696693476</v>
      </c>
      <c r="S35" s="7">
        <f t="shared" si="8"/>
        <v>651.17966255629756</v>
      </c>
      <c r="T35" s="10">
        <f t="shared" si="5"/>
        <v>2034448.4514493102</v>
      </c>
    </row>
    <row r="36" spans="1:20" x14ac:dyDescent="0.35">
      <c r="A36" s="11">
        <v>43713</v>
      </c>
      <c r="B36" s="7">
        <v>3139.5590999999999</v>
      </c>
      <c r="C36" s="41">
        <v>30000</v>
      </c>
      <c r="D36" s="7">
        <f t="shared" si="0"/>
        <v>9.5554818509388788</v>
      </c>
      <c r="E36" s="7">
        <f t="shared" si="6"/>
        <v>454.80456872016492</v>
      </c>
      <c r="F36" s="10">
        <f t="shared" si="1"/>
        <v>1427885.8224469691</v>
      </c>
      <c r="H36" s="11">
        <v>43713</v>
      </c>
      <c r="I36" s="7">
        <v>3139.5590999999999</v>
      </c>
      <c r="J36" s="41">
        <v>20000</v>
      </c>
      <c r="K36" s="7">
        <f t="shared" si="2"/>
        <v>6.3703212339592525</v>
      </c>
      <c r="L36" s="7">
        <f t="shared" si="7"/>
        <v>551.39953532974164</v>
      </c>
      <c r="M36" s="10">
        <f t="shared" si="3"/>
        <v>1731151.4288802617</v>
      </c>
      <c r="O36" s="11">
        <v>43713</v>
      </c>
      <c r="P36" s="7">
        <v>3139.5590999999999</v>
      </c>
      <c r="Q36" s="41">
        <v>10000</v>
      </c>
      <c r="R36" s="7">
        <f t="shared" si="4"/>
        <v>3.1851606169796263</v>
      </c>
      <c r="S36" s="7">
        <f t="shared" si="8"/>
        <v>647.99450193931796</v>
      </c>
      <c r="T36" s="10">
        <f t="shared" si="5"/>
        <v>2034417.0353135534</v>
      </c>
    </row>
    <row r="37" spans="1:20" x14ac:dyDescent="0.35">
      <c r="A37" s="11">
        <v>43743</v>
      </c>
      <c r="B37" s="7">
        <v>3154.3984</v>
      </c>
      <c r="C37" s="41">
        <v>30000</v>
      </c>
      <c r="D37" s="7">
        <f t="shared" si="0"/>
        <v>9.5105298049859517</v>
      </c>
      <c r="E37" s="7">
        <f t="shared" si="6"/>
        <v>445.29403891517899</v>
      </c>
      <c r="F37" s="10">
        <f t="shared" si="1"/>
        <v>1404634.8038835784</v>
      </c>
      <c r="H37" s="11">
        <v>43743</v>
      </c>
      <c r="I37" s="7">
        <v>3154.3984</v>
      </c>
      <c r="J37" s="41">
        <v>20000</v>
      </c>
      <c r="K37" s="7">
        <f t="shared" si="2"/>
        <v>6.3403532033239678</v>
      </c>
      <c r="L37" s="7">
        <f t="shared" si="7"/>
        <v>545.05918212641768</v>
      </c>
      <c r="M37" s="10">
        <f t="shared" si="3"/>
        <v>1719333.8120048805</v>
      </c>
      <c r="O37" s="11">
        <v>43743</v>
      </c>
      <c r="P37" s="7">
        <v>3154.3984</v>
      </c>
      <c r="Q37" s="41">
        <v>10000</v>
      </c>
      <c r="R37" s="7">
        <f t="shared" si="4"/>
        <v>3.1701766016619839</v>
      </c>
      <c r="S37" s="7">
        <f t="shared" si="8"/>
        <v>644.82432533765598</v>
      </c>
      <c r="T37" s="10">
        <f t="shared" si="5"/>
        <v>2034032.8201261815</v>
      </c>
    </row>
    <row r="38" spans="1:20" x14ac:dyDescent="0.35">
      <c r="A38" s="11">
        <v>43774</v>
      </c>
      <c r="B38" s="7">
        <v>3169.0169999999998</v>
      </c>
      <c r="C38" s="41">
        <v>30000</v>
      </c>
      <c r="D38" s="7">
        <f t="shared" si="0"/>
        <v>9.4666579573413472</v>
      </c>
      <c r="E38" s="7">
        <f t="shared" si="6"/>
        <v>435.82738095783765</v>
      </c>
      <c r="F38" s="10">
        <f t="shared" si="1"/>
        <v>1381144.3793208636</v>
      </c>
      <c r="H38" s="11">
        <v>43774</v>
      </c>
      <c r="I38" s="7">
        <v>3169.0169999999998</v>
      </c>
      <c r="J38" s="41">
        <v>20000</v>
      </c>
      <c r="K38" s="7">
        <f t="shared" si="2"/>
        <v>6.3111053048942312</v>
      </c>
      <c r="L38" s="7">
        <f t="shared" si="7"/>
        <v>538.74807682152345</v>
      </c>
      <c r="M38" s="10">
        <f t="shared" si="3"/>
        <v>1707301.8141647137</v>
      </c>
      <c r="O38" s="11">
        <v>43774</v>
      </c>
      <c r="P38" s="7">
        <v>3169.0169999999998</v>
      </c>
      <c r="Q38" s="41">
        <v>10000</v>
      </c>
      <c r="R38" s="7">
        <f t="shared" si="4"/>
        <v>3.1555526524471156</v>
      </c>
      <c r="S38" s="7">
        <f t="shared" si="8"/>
        <v>641.66877268520886</v>
      </c>
      <c r="T38" s="10">
        <f t="shared" si="5"/>
        <v>2033459.2490085624</v>
      </c>
    </row>
    <row r="39" spans="1:20" x14ac:dyDescent="0.35">
      <c r="A39" s="11">
        <v>43804</v>
      </c>
      <c r="B39" s="7">
        <v>3182.3013000000001</v>
      </c>
      <c r="C39" s="41">
        <v>30000</v>
      </c>
      <c r="D39" s="7">
        <f t="shared" si="0"/>
        <v>9.4271400385626585</v>
      </c>
      <c r="E39" s="7">
        <f t="shared" si="6"/>
        <v>426.40024091927501</v>
      </c>
      <c r="F39" s="10">
        <f t="shared" si="1"/>
        <v>1356934.0409977222</v>
      </c>
      <c r="H39" s="11">
        <v>43804</v>
      </c>
      <c r="I39" s="7">
        <v>3182.3013000000001</v>
      </c>
      <c r="J39" s="41">
        <v>20000</v>
      </c>
      <c r="K39" s="7">
        <f t="shared" si="2"/>
        <v>6.2847600257084393</v>
      </c>
      <c r="L39" s="7">
        <f t="shared" si="7"/>
        <v>532.46331679581499</v>
      </c>
      <c r="M39" s="10">
        <f t="shared" si="3"/>
        <v>1694458.7052416338</v>
      </c>
      <c r="O39" s="11">
        <v>43804</v>
      </c>
      <c r="P39" s="7">
        <v>3182.3013000000001</v>
      </c>
      <c r="Q39" s="41">
        <v>10000</v>
      </c>
      <c r="R39" s="7">
        <f t="shared" si="4"/>
        <v>3.1423800128542196</v>
      </c>
      <c r="S39" s="7">
        <f t="shared" si="8"/>
        <v>638.52639267235463</v>
      </c>
      <c r="T39" s="10">
        <f t="shared" si="5"/>
        <v>2031983.3694855447</v>
      </c>
    </row>
    <row r="40" spans="1:20" x14ac:dyDescent="0.35">
      <c r="A40" s="11">
        <v>43835</v>
      </c>
      <c r="B40" s="7">
        <v>3196.3314</v>
      </c>
      <c r="C40" s="41">
        <v>30000</v>
      </c>
      <c r="D40" s="7">
        <f t="shared" si="0"/>
        <v>9.3857601874448946</v>
      </c>
      <c r="E40" s="7">
        <f t="shared" si="6"/>
        <v>417.01448073183013</v>
      </c>
      <c r="F40" s="10">
        <f t="shared" si="1"/>
        <v>1332916.4790178437</v>
      </c>
      <c r="H40" s="11">
        <v>43835</v>
      </c>
      <c r="I40" s="7">
        <v>3196.3314</v>
      </c>
      <c r="J40" s="41">
        <v>20000</v>
      </c>
      <c r="K40" s="7">
        <f t="shared" si="2"/>
        <v>6.2571734582965961</v>
      </c>
      <c r="L40" s="7">
        <f t="shared" si="7"/>
        <v>526.20614333751837</v>
      </c>
      <c r="M40" s="10">
        <f t="shared" si="3"/>
        <v>1681929.2188226108</v>
      </c>
      <c r="O40" s="11">
        <v>43835</v>
      </c>
      <c r="P40" s="7">
        <v>3196.3314</v>
      </c>
      <c r="Q40" s="41">
        <v>10000</v>
      </c>
      <c r="R40" s="7">
        <f t="shared" si="4"/>
        <v>3.1285867291482981</v>
      </c>
      <c r="S40" s="7">
        <f t="shared" si="8"/>
        <v>635.39780594320632</v>
      </c>
      <c r="T40" s="10">
        <f t="shared" si="5"/>
        <v>2030941.9586273769</v>
      </c>
    </row>
    <row r="41" spans="1:20" x14ac:dyDescent="0.35">
      <c r="A41" s="11">
        <v>43866</v>
      </c>
      <c r="B41" s="7">
        <v>3209.5088999999998</v>
      </c>
      <c r="C41" s="41">
        <v>30000</v>
      </c>
      <c r="D41" s="7">
        <f t="shared" si="0"/>
        <v>9.347224430503994</v>
      </c>
      <c r="E41" s="7">
        <f t="shared" si="6"/>
        <v>407.66725630132612</v>
      </c>
      <c r="F41" s="10">
        <f t="shared" si="1"/>
        <v>1308411.6873376872</v>
      </c>
      <c r="H41" s="11">
        <v>43866</v>
      </c>
      <c r="I41" s="7">
        <v>3209.5088999999998</v>
      </c>
      <c r="J41" s="41">
        <v>20000</v>
      </c>
      <c r="K41" s="7">
        <f t="shared" si="2"/>
        <v>6.2314829536693299</v>
      </c>
      <c r="L41" s="7">
        <f t="shared" si="7"/>
        <v>519.97466038384903</v>
      </c>
      <c r="M41" s="10">
        <f t="shared" si="3"/>
        <v>1668863.3002764408</v>
      </c>
      <c r="O41" s="11">
        <v>43866</v>
      </c>
      <c r="P41" s="7">
        <v>3209.5088999999998</v>
      </c>
      <c r="Q41" s="41">
        <v>10000</v>
      </c>
      <c r="R41" s="7">
        <f t="shared" si="4"/>
        <v>3.115741476834665</v>
      </c>
      <c r="S41" s="7">
        <f t="shared" si="8"/>
        <v>632.28206446637171</v>
      </c>
      <c r="T41" s="10">
        <f t="shared" si="5"/>
        <v>2029314.9132151937</v>
      </c>
    </row>
    <row r="42" spans="1:20" x14ac:dyDescent="0.35">
      <c r="A42" s="11">
        <v>43895</v>
      </c>
      <c r="B42" s="7">
        <v>3222.8782000000001</v>
      </c>
      <c r="C42" s="41">
        <v>30000</v>
      </c>
      <c r="D42" s="7">
        <f t="shared" si="0"/>
        <v>9.3084498197915142</v>
      </c>
      <c r="E42" s="7">
        <f t="shared" si="6"/>
        <v>398.3588064815346</v>
      </c>
      <c r="F42" s="10">
        <f t="shared" si="1"/>
        <v>1283861.9131873567</v>
      </c>
      <c r="H42" s="11">
        <v>43895</v>
      </c>
      <c r="I42" s="7">
        <v>3222.8782000000001</v>
      </c>
      <c r="J42" s="41">
        <v>20000</v>
      </c>
      <c r="K42" s="7">
        <f t="shared" si="2"/>
        <v>6.2056332131943428</v>
      </c>
      <c r="L42" s="7">
        <f t="shared" si="7"/>
        <v>513.76902717065468</v>
      </c>
      <c r="M42" s="10">
        <f t="shared" si="3"/>
        <v>1655814.9975035107</v>
      </c>
      <c r="O42" s="11">
        <v>43895</v>
      </c>
      <c r="P42" s="7">
        <v>3222.8782000000001</v>
      </c>
      <c r="Q42" s="41">
        <v>10000</v>
      </c>
      <c r="R42" s="7">
        <f t="shared" si="4"/>
        <v>3.1028166065971714</v>
      </c>
      <c r="S42" s="7">
        <f t="shared" si="8"/>
        <v>629.17924785977459</v>
      </c>
      <c r="T42" s="10">
        <f t="shared" si="5"/>
        <v>2027768.0818196642</v>
      </c>
    </row>
    <row r="43" spans="1:20" x14ac:dyDescent="0.35">
      <c r="A43" s="11">
        <v>43926</v>
      </c>
      <c r="B43" s="7">
        <v>3240.2071000000001</v>
      </c>
      <c r="C43" s="41">
        <v>30000</v>
      </c>
      <c r="D43" s="7">
        <f t="shared" si="0"/>
        <v>9.2586674475221038</v>
      </c>
      <c r="E43" s="7">
        <f t="shared" si="6"/>
        <v>389.1001390340125</v>
      </c>
      <c r="F43" s="10">
        <f t="shared" si="1"/>
        <v>1260765.0331089944</v>
      </c>
      <c r="H43" s="11">
        <v>43926</v>
      </c>
      <c r="I43" s="7">
        <v>3240.2071000000001</v>
      </c>
      <c r="J43" s="41">
        <v>20000</v>
      </c>
      <c r="K43" s="7">
        <f t="shared" si="2"/>
        <v>6.1724449650147362</v>
      </c>
      <c r="L43" s="7">
        <f t="shared" si="7"/>
        <v>507.59658220563995</v>
      </c>
      <c r="M43" s="10">
        <f t="shared" si="3"/>
        <v>1644718.0495984482</v>
      </c>
      <c r="O43" s="11">
        <v>43926</v>
      </c>
      <c r="P43" s="7">
        <v>3240.2071000000001</v>
      </c>
      <c r="Q43" s="41">
        <v>10000</v>
      </c>
      <c r="R43" s="7">
        <f t="shared" si="4"/>
        <v>3.0862224825073681</v>
      </c>
      <c r="S43" s="7">
        <f t="shared" si="8"/>
        <v>626.09302537726717</v>
      </c>
      <c r="T43" s="10">
        <f t="shared" si="5"/>
        <v>2028671.0660879014</v>
      </c>
    </row>
    <row r="44" spans="1:20" x14ac:dyDescent="0.35">
      <c r="A44" s="11">
        <v>43956</v>
      </c>
      <c r="B44" s="7">
        <v>3253.2948000000001</v>
      </c>
      <c r="C44" s="41">
        <v>30000</v>
      </c>
      <c r="D44" s="7">
        <f t="shared" si="0"/>
        <v>9.2214206963352972</v>
      </c>
      <c r="E44" s="7">
        <f t="shared" si="6"/>
        <v>379.87871833767718</v>
      </c>
      <c r="F44" s="10">
        <f t="shared" si="1"/>
        <v>1235857.4589986298</v>
      </c>
      <c r="H44" s="11">
        <v>43956</v>
      </c>
      <c r="I44" s="7">
        <v>3253.2948000000001</v>
      </c>
      <c r="J44" s="41">
        <v>20000</v>
      </c>
      <c r="K44" s="7">
        <f t="shared" si="2"/>
        <v>6.1476137975568639</v>
      </c>
      <c r="L44" s="7">
        <f t="shared" si="7"/>
        <v>501.44896840808309</v>
      </c>
      <c r="M44" s="10">
        <f t="shared" si="3"/>
        <v>1631361.3213873811</v>
      </c>
      <c r="O44" s="11">
        <v>43956</v>
      </c>
      <c r="P44" s="7">
        <v>3253.2948000000001</v>
      </c>
      <c r="Q44" s="41">
        <v>10000</v>
      </c>
      <c r="R44" s="7">
        <f t="shared" si="4"/>
        <v>3.0738068987784319</v>
      </c>
      <c r="S44" s="7">
        <f t="shared" si="8"/>
        <v>623.01921847848871</v>
      </c>
      <c r="T44" s="10">
        <f t="shared" si="5"/>
        <v>2026865.1837761314</v>
      </c>
    </row>
    <row r="45" spans="1:20" x14ac:dyDescent="0.35">
      <c r="A45" s="11">
        <v>43987</v>
      </c>
      <c r="B45" s="7">
        <v>3265.8207000000002</v>
      </c>
      <c r="C45" s="41">
        <v>30000</v>
      </c>
      <c r="D45" s="7">
        <f t="shared" si="0"/>
        <v>9.1860523757473889</v>
      </c>
      <c r="E45" s="7">
        <f t="shared" si="6"/>
        <v>370.69266596192978</v>
      </c>
      <c r="F45" s="10">
        <f t="shared" si="1"/>
        <v>1210615.7818366557</v>
      </c>
      <c r="H45" s="11">
        <v>43987</v>
      </c>
      <c r="I45" s="7">
        <v>3265.8207000000002</v>
      </c>
      <c r="J45" s="41">
        <v>20000</v>
      </c>
      <c r="K45" s="7">
        <f t="shared" si="2"/>
        <v>6.1240349171649253</v>
      </c>
      <c r="L45" s="7">
        <f t="shared" si="7"/>
        <v>495.32493349091817</v>
      </c>
      <c r="M45" s="10">
        <f t="shared" si="3"/>
        <v>1617642.4210207639</v>
      </c>
      <c r="O45" s="11">
        <v>43987</v>
      </c>
      <c r="P45" s="7">
        <v>3265.8207000000002</v>
      </c>
      <c r="Q45" s="41">
        <v>10000</v>
      </c>
      <c r="R45" s="7">
        <f t="shared" si="4"/>
        <v>3.0620174585824627</v>
      </c>
      <c r="S45" s="7">
        <f t="shared" si="8"/>
        <v>619.95720101990628</v>
      </c>
      <c r="T45" s="10">
        <f t="shared" si="5"/>
        <v>2024669.0602048712</v>
      </c>
    </row>
    <row r="46" spans="1:20" x14ac:dyDescent="0.35">
      <c r="A46" s="11"/>
      <c r="B46" s="7"/>
      <c r="C46" s="10"/>
      <c r="D46" s="7"/>
      <c r="E46" s="7"/>
      <c r="F46" s="10"/>
      <c r="H46" s="11"/>
      <c r="I46" s="7"/>
      <c r="J46" s="10"/>
      <c r="K46" s="7"/>
      <c r="L46" s="7"/>
      <c r="M46" s="10"/>
      <c r="O46" s="11"/>
      <c r="P46" s="7"/>
      <c r="Q46" s="10"/>
      <c r="R46" s="7"/>
      <c r="S46" s="7"/>
      <c r="T46" s="10"/>
    </row>
    <row r="47" spans="1:20" x14ac:dyDescent="0.35">
      <c r="C47" s="7"/>
      <c r="D47" s="7"/>
      <c r="E47" s="7"/>
      <c r="J47" s="11"/>
      <c r="K47" s="10"/>
      <c r="L47" s="7"/>
      <c r="S47" s="7"/>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031C1-0933-42ED-A93C-6B7ADE79760B}">
  <dimension ref="A1:A7"/>
  <sheetViews>
    <sheetView showGridLines="0" workbookViewId="0">
      <selection activeCell="A11" sqref="A11"/>
    </sheetView>
  </sheetViews>
  <sheetFormatPr defaultRowHeight="14.5" x14ac:dyDescent="0.35"/>
  <cols>
    <col min="1" max="1" width="128.26953125" style="3" bestFit="1" customWidth="1"/>
    <col min="2" max="16384" width="8.7265625" style="3"/>
  </cols>
  <sheetData>
    <row r="1" spans="1:1" ht="18.5" x14ac:dyDescent="0.45">
      <c r="A1" s="2" t="s">
        <v>31</v>
      </c>
    </row>
    <row r="2" spans="1:1" s="5" customFormat="1" ht="24" customHeight="1" x14ac:dyDescent="0.35">
      <c r="A2" s="4" t="s">
        <v>32</v>
      </c>
    </row>
    <row r="3" spans="1:1" s="5" customFormat="1" ht="24" customHeight="1" x14ac:dyDescent="0.35">
      <c r="A3" s="4" t="s">
        <v>33</v>
      </c>
    </row>
    <row r="4" spans="1:1" s="5" customFormat="1" ht="24" customHeight="1" x14ac:dyDescent="0.35">
      <c r="A4" s="4" t="s">
        <v>34</v>
      </c>
    </row>
    <row r="5" spans="1:1" s="5" customFormat="1" ht="24" customHeight="1" x14ac:dyDescent="0.35">
      <c r="A5" s="4" t="s">
        <v>35</v>
      </c>
    </row>
    <row r="7" spans="1:1" ht="65.5" x14ac:dyDescent="0.35">
      <c r="A7" s="1" t="s">
        <v>30</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EBD02-9D4A-4AA0-9649-1964985E1055}">
  <dimension ref="A1"/>
  <sheetViews>
    <sheetView workbookViewId="0"/>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9E546-1B7E-4291-B6FF-6B7128794A72}">
  <dimension ref="A1"/>
  <sheetViews>
    <sheetView workbookViewId="0"/>
  </sheetViews>
  <sheetFormatPr defaultRowHeight="14.5"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09A94-AA87-41A9-96DB-8897EF99EC84}">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Tax efficiency</vt:lpstr>
      <vt:lpstr>Withdrawal rate</vt:lpstr>
      <vt:lpstr>Disclaimers</vt:lpstr>
      <vt:lpstr>Sheet4</vt:lpstr>
      <vt:lpstr>Sheet5</vt:lpstr>
      <vt:lpstr>Sheet6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bhava</dc:creator>
  <cp:lastModifiedBy>Bhavana Acharya</cp:lastModifiedBy>
  <dcterms:created xsi:type="dcterms:W3CDTF">2020-06-30T11:44:34Z</dcterms:created>
  <dcterms:modified xsi:type="dcterms:W3CDTF">2020-06-30T13:09:08Z</dcterms:modified>
</cp:coreProperties>
</file>