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Vidya\Documents\My work\"/>
    </mc:Choice>
  </mc:AlternateContent>
  <xr:revisionPtr revIDLastSave="0" documentId="13_ncr:1_{313DF121-978A-49FE-A024-462CF962FF90}" xr6:coauthVersionLast="45" xr6:coauthVersionMax="45" xr10:uidLastSave="{00000000-0000-0000-0000-000000000000}"/>
  <bookViews>
    <workbookView xWindow="-110" yWindow="-110" windowWidth="19420" windowHeight="10420" activeTab="1" xr2:uid="{728F699A-4DC1-4829-B0B1-C17A8A44A2B4}"/>
  </bookViews>
  <sheets>
    <sheet name="How to use" sheetId="2" r:id="rId1"/>
    <sheet name="Workshee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3" l="1"/>
  <c r="H3" i="3" s="1"/>
  <c r="D4" i="3" l="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E4" i="3"/>
  <c r="E5" i="3" s="1"/>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F3" i="3"/>
  <c r="G3" i="3" s="1"/>
  <c r="J3" i="3" l="1"/>
  <c r="F4" i="3"/>
  <c r="G4" i="3" l="1"/>
  <c r="H4" i="3" l="1"/>
  <c r="F5" i="3"/>
  <c r="G5" i="3" s="1"/>
  <c r="H5" i="3" l="1"/>
  <c r="I4" i="3"/>
  <c r="F6" i="3"/>
  <c r="G6" i="3" s="1"/>
  <c r="H6" i="3" l="1"/>
  <c r="I5" i="3"/>
  <c r="J5" i="3" s="1"/>
  <c r="J4" i="3"/>
  <c r="F7" i="3"/>
  <c r="G7" i="3" s="1"/>
  <c r="H7" i="3" l="1"/>
  <c r="I6" i="3"/>
  <c r="F8" i="3"/>
  <c r="I7" i="3" l="1"/>
  <c r="J6" i="3"/>
  <c r="G8" i="3"/>
  <c r="H8" i="3" s="1"/>
  <c r="I8" i="3" l="1"/>
  <c r="J7" i="3"/>
  <c r="F9" i="3"/>
  <c r="G9" i="3" s="1"/>
  <c r="H9" i="3" s="1"/>
  <c r="I9" i="3" l="1"/>
  <c r="J9" i="3" s="1"/>
  <c r="J8" i="3"/>
  <c r="F10" i="3"/>
  <c r="G10" i="3" s="1"/>
  <c r="H10" i="3" s="1"/>
  <c r="I10" i="3" l="1"/>
  <c r="F11" i="3"/>
  <c r="G11" i="3" s="1"/>
  <c r="H11" i="3" s="1"/>
  <c r="I11" i="3" l="1"/>
  <c r="J11" i="3" s="1"/>
  <c r="J10" i="3"/>
  <c r="F12" i="3"/>
  <c r="G12" i="3" s="1"/>
  <c r="H12" i="3" s="1"/>
  <c r="I12" i="3" l="1"/>
  <c r="J12" i="3" s="1"/>
  <c r="F13" i="3"/>
  <c r="G13" i="3" s="1"/>
  <c r="H13" i="3" s="1"/>
  <c r="I13" i="3" l="1"/>
  <c r="J13" i="3" s="1"/>
  <c r="F14" i="3"/>
  <c r="G14" i="3" s="1"/>
  <c r="H14" i="3" s="1"/>
  <c r="I14" i="3" l="1"/>
  <c r="J14" i="3" s="1"/>
  <c r="F15" i="3"/>
  <c r="G15" i="3" s="1"/>
  <c r="H15" i="3" s="1"/>
  <c r="I15" i="3" l="1"/>
  <c r="J15" i="3" s="1"/>
  <c r="F16" i="3"/>
  <c r="G16" i="3" s="1"/>
  <c r="F17" i="3" l="1"/>
  <c r="G17" i="3" s="1"/>
  <c r="H16" i="3"/>
  <c r="I16" i="3" l="1"/>
  <c r="J16" i="3" s="1"/>
  <c r="H17" i="3"/>
  <c r="F18" i="3"/>
  <c r="G18" i="3" s="1"/>
  <c r="I17" i="3" l="1"/>
  <c r="J17" i="3" s="1"/>
  <c r="F19" i="3"/>
  <c r="G19" i="3" s="1"/>
  <c r="H18" i="3"/>
  <c r="I18" i="3" l="1"/>
  <c r="J18" i="3" s="1"/>
  <c r="F20" i="3"/>
  <c r="G20" i="3" s="1"/>
  <c r="H19" i="3"/>
  <c r="I19" i="3" l="1"/>
  <c r="J19" i="3" s="1"/>
  <c r="F21" i="3"/>
  <c r="G21" i="3" s="1"/>
  <c r="H20" i="3"/>
  <c r="I20" i="3" l="1"/>
  <c r="J20" i="3" s="1"/>
  <c r="F22" i="3"/>
  <c r="G22" i="3" s="1"/>
  <c r="H21" i="3"/>
  <c r="I21" i="3" l="1"/>
  <c r="J21" i="3" s="1"/>
  <c r="F23" i="3"/>
  <c r="G23" i="3" s="1"/>
  <c r="H22" i="3"/>
  <c r="I22" i="3" l="1"/>
  <c r="J22" i="3" s="1"/>
  <c r="F24" i="3"/>
  <c r="G24" i="3" s="1"/>
  <c r="H23" i="3"/>
  <c r="I23" i="3" l="1"/>
  <c r="J23" i="3" s="1"/>
  <c r="F25" i="3"/>
  <c r="G25" i="3" s="1"/>
  <c r="H24" i="3"/>
  <c r="I24" i="3" l="1"/>
  <c r="J24" i="3" s="1"/>
  <c r="F26" i="3"/>
  <c r="G26" i="3" s="1"/>
  <c r="H25" i="3"/>
  <c r="I25" i="3" l="1"/>
  <c r="J25" i="3" s="1"/>
  <c r="F27" i="3"/>
  <c r="G27" i="3" s="1"/>
  <c r="H26" i="3"/>
  <c r="I26" i="3" l="1"/>
  <c r="J26" i="3" s="1"/>
  <c r="F28" i="3"/>
  <c r="G28" i="3" s="1"/>
  <c r="H27" i="3"/>
  <c r="I27" i="3" l="1"/>
  <c r="J27" i="3" s="1"/>
  <c r="F29" i="3"/>
  <c r="G29" i="3" s="1"/>
  <c r="H28" i="3"/>
  <c r="I28" i="3" l="1"/>
  <c r="J28" i="3" s="1"/>
  <c r="F30" i="3"/>
  <c r="G30" i="3" s="1"/>
  <c r="H29" i="3"/>
  <c r="I29" i="3" l="1"/>
  <c r="J29" i="3" s="1"/>
  <c r="F31" i="3"/>
  <c r="G31" i="3" s="1"/>
  <c r="H30" i="3"/>
  <c r="I30" i="3" l="1"/>
  <c r="J30" i="3" s="1"/>
  <c r="F32" i="3"/>
  <c r="G32" i="3" s="1"/>
  <c r="H31" i="3"/>
  <c r="I31" i="3" l="1"/>
  <c r="J31" i="3" s="1"/>
  <c r="F33" i="3"/>
  <c r="H32" i="3"/>
  <c r="G33" i="3"/>
  <c r="I32" i="3" l="1"/>
  <c r="J32" i="3" s="1"/>
  <c r="F34" i="3"/>
  <c r="G34" i="3" s="1"/>
  <c r="H33" i="3"/>
  <c r="I33" i="3" l="1"/>
  <c r="J33" i="3" s="1"/>
  <c r="F35" i="3"/>
  <c r="G35" i="3" s="1"/>
  <c r="H34" i="3"/>
  <c r="I34" i="3" l="1"/>
  <c r="J34" i="3" s="1"/>
  <c r="F36" i="3"/>
  <c r="G36" i="3" s="1"/>
  <c r="H35" i="3"/>
  <c r="I35" i="3" l="1"/>
  <c r="J35" i="3" s="1"/>
  <c r="F37" i="3"/>
  <c r="G37" i="3" s="1"/>
  <c r="H37" i="3" s="1"/>
  <c r="H36" i="3"/>
  <c r="I36" i="3" l="1"/>
  <c r="J36" i="3" s="1"/>
  <c r="F38" i="3"/>
  <c r="G38" i="3" s="1"/>
  <c r="I37" i="3" l="1"/>
  <c r="J37" i="3" s="1"/>
  <c r="F39" i="3"/>
  <c r="G39" i="3" s="1"/>
  <c r="H39" i="3" s="1"/>
  <c r="H38" i="3"/>
  <c r="I38" i="3" l="1"/>
  <c r="J38" i="3" s="1"/>
  <c r="F40" i="3"/>
  <c r="G40" i="3" s="1"/>
  <c r="F41" i="3" s="1"/>
  <c r="G41" i="3" s="1"/>
  <c r="H41" i="3" s="1"/>
  <c r="I39" i="3" l="1"/>
  <c r="J39" i="3" s="1"/>
  <c r="H40" i="3"/>
  <c r="F42" i="3"/>
  <c r="G42" i="3" s="1"/>
  <c r="H42" i="3" s="1"/>
  <c r="I40" i="3" l="1"/>
  <c r="J40" i="3" s="1"/>
  <c r="F43" i="3"/>
  <c r="G43" i="3" s="1"/>
  <c r="I41" i="3" l="1"/>
  <c r="J41" i="3" s="1"/>
  <c r="F44" i="3"/>
  <c r="G44" i="3" s="1"/>
  <c r="H44" i="3" s="1"/>
  <c r="H43" i="3"/>
  <c r="I42" i="3" l="1"/>
  <c r="J42" i="3" s="1"/>
  <c r="F45" i="3"/>
  <c r="G45" i="3" s="1"/>
  <c r="H45" i="3" s="1"/>
  <c r="I43" i="3" l="1"/>
  <c r="J43" i="3" s="1"/>
  <c r="F46" i="3"/>
  <c r="I44" i="3" l="1"/>
  <c r="J44" i="3" s="1"/>
  <c r="G46" i="3"/>
  <c r="I45" i="3" l="1"/>
  <c r="J45" i="3" s="1"/>
  <c r="H46" i="3"/>
  <c r="F47" i="3"/>
  <c r="G47" i="3" s="1"/>
  <c r="H47" i="3" s="1"/>
  <c r="I46" i="3" l="1"/>
  <c r="J46" i="3" s="1"/>
  <c r="F48" i="3"/>
  <c r="G48" i="3" s="1"/>
  <c r="H48" i="3" s="1"/>
  <c r="I47" i="3" l="1"/>
  <c r="J47" i="3" s="1"/>
  <c r="I48" i="3" l="1"/>
  <c r="J48" i="3" s="1"/>
  <c r="F49" i="3"/>
  <c r="G49" i="3" s="1"/>
  <c r="H49" i="3" s="1"/>
  <c r="I49" i="3" l="1"/>
  <c r="J49" i="3" s="1"/>
  <c r="F50" i="3" l="1"/>
  <c r="G50" i="3" s="1"/>
  <c r="H50" i="3" s="1"/>
  <c r="I50" i="3" l="1"/>
  <c r="J50" i="3" s="1"/>
  <c r="F51" i="3" l="1"/>
  <c r="G51" i="3" s="1"/>
  <c r="H51" i="3" s="1"/>
  <c r="I51" i="3" l="1"/>
  <c r="J51" i="3" s="1"/>
  <c r="F52" i="3" l="1"/>
  <c r="G52" i="3" s="1"/>
  <c r="H52" i="3" s="1"/>
  <c r="I52" i="3" l="1"/>
  <c r="J52" i="3" s="1"/>
  <c r="F53" i="3" l="1"/>
  <c r="G53" i="3" s="1"/>
  <c r="H53" i="3" l="1"/>
  <c r="I53" i="3" s="1"/>
  <c r="J53" i="3" s="1"/>
  <c r="B13" i="3" s="1"/>
  <c r="B12" i="3"/>
</calcChain>
</file>

<file path=xl/sharedStrings.xml><?xml version="1.0" encoding="utf-8"?>
<sst xmlns="http://schemas.openxmlformats.org/spreadsheetml/2006/main" count="33" uniqueCount="33">
  <si>
    <t>Total corpus (Rs)</t>
  </si>
  <si>
    <t>Income-generating debt corpus (Rs)</t>
  </si>
  <si>
    <t>Equity corpus (Rs)</t>
  </si>
  <si>
    <t>Inflation (%)</t>
  </si>
  <si>
    <t>Return on income-generating corpus (%)</t>
  </si>
  <si>
    <t>Return on equity/growth corpus(%)</t>
  </si>
  <si>
    <t>Monthly Expenses in year 1 of retirement(Rs)</t>
  </si>
  <si>
    <t>Year</t>
  </si>
  <si>
    <t>2. This sheet does only an annual flow and not a monthly one</t>
  </si>
  <si>
    <t>3. It assumes the requirement for the year is withdrawn at the beginnig of the year for ease of calculation</t>
  </si>
  <si>
    <t>4. It will add your equity to your retirement corpus if your income generating corpus is insufficient to mee the next 2 years' balance</t>
  </si>
  <si>
    <t>5. You can give the debt and equity amount or leave equity as zero</t>
  </si>
  <si>
    <t>6. You can set your own inflation rate and return rates</t>
  </si>
  <si>
    <t>New income generating corpus if equity is added</t>
  </si>
  <si>
    <t>Total corpus</t>
  </si>
  <si>
    <t>Opening balance - income gen</t>
  </si>
  <si>
    <t>Input cells marked in green</t>
  </si>
  <si>
    <t>How long your retirement corpus will last</t>
  </si>
  <si>
    <t>Years income generating corpus will last</t>
  </si>
  <si>
    <t>Years total retirement corpus lasts</t>
  </si>
  <si>
    <t>How to use this workbook</t>
  </si>
  <si>
    <r>
      <t xml:space="preserve">1. This simple workbook gives you an </t>
    </r>
    <r>
      <rPr>
        <b/>
        <sz val="12"/>
        <color theme="1"/>
        <rFont val="Calibri"/>
        <family val="2"/>
        <scheme val="minor"/>
      </rPr>
      <t xml:space="preserve">idea </t>
    </r>
    <r>
      <rPr>
        <sz val="12"/>
        <color theme="1"/>
        <rFont val="Calibri"/>
        <family val="2"/>
        <scheme val="minor"/>
      </rPr>
      <t>on your annual cash flows and how your corpus will deplete</t>
    </r>
  </si>
  <si>
    <r>
      <t xml:space="preserve">7. </t>
    </r>
    <r>
      <rPr>
        <b/>
        <sz val="12"/>
        <color theme="1"/>
        <rFont val="Calibri"/>
        <family val="2"/>
        <scheme val="minor"/>
      </rPr>
      <t>No tax cash flow has been considered</t>
    </r>
  </si>
  <si>
    <r>
      <t xml:space="preserve">8. This sheet is meant to gie you a rough idea and </t>
    </r>
    <r>
      <rPr>
        <b/>
        <sz val="12"/>
        <color theme="1"/>
        <rFont val="Calibri"/>
        <family val="2"/>
        <scheme val="minor"/>
      </rPr>
      <t>should not be construed as a financial plan</t>
    </r>
  </si>
  <si>
    <r>
      <t xml:space="preserve">9. This sheet is </t>
    </r>
    <r>
      <rPr>
        <b/>
        <sz val="12"/>
        <color theme="1"/>
        <rFont val="Calibri"/>
        <family val="2"/>
        <scheme val="minor"/>
      </rPr>
      <t xml:space="preserve">not accurate </t>
    </r>
    <r>
      <rPr>
        <sz val="12"/>
        <color theme="1"/>
        <rFont val="Calibri"/>
        <family val="2"/>
        <scheme val="minor"/>
      </rPr>
      <t>as it does not consider the impact of monthly withdrawals, and instead assumes a yearly withdrawal in advance</t>
    </r>
  </si>
  <si>
    <t>Disclaimers: PrimeInvestor is a SEBI-registered Research Entity under the firm name of  Redwood Research, with SEBI Research Analyst (RA) Registration: INH200007478.
We are not financial planners nor registered investment advisors. The information provided in this workbook should not be construed as portfolio advice. You will be required to use this information based on your individual needs, time frame and risk profile. PrimeInvestor will not be responsible for managing your portfolio nor does it seek to provide any individual portfolio advice.</t>
  </si>
  <si>
    <t>Notes</t>
  </si>
  <si>
    <r>
      <rPr>
        <b/>
        <sz val="11"/>
        <color theme="1"/>
        <rFont val="Calibri"/>
        <family val="2"/>
        <scheme val="minor"/>
      </rPr>
      <t>1.</t>
    </r>
    <r>
      <rPr>
        <sz val="11"/>
        <color theme="1"/>
        <rFont val="Calibri"/>
        <family val="2"/>
        <scheme val="minor"/>
      </rPr>
      <t xml:space="preserve"> Your income portfolio should ideally last for at least 10-12 years before you dig into equity.</t>
    </r>
  </si>
  <si>
    <r>
      <rPr>
        <b/>
        <sz val="11"/>
        <color theme="1"/>
        <rFont val="Calibri"/>
        <family val="2"/>
        <scheme val="minor"/>
      </rPr>
      <t>2.</t>
    </r>
    <r>
      <rPr>
        <sz val="11"/>
        <color theme="1"/>
        <rFont val="Calibri"/>
        <family val="2"/>
        <scheme val="minor"/>
      </rPr>
      <t xml:space="preserve"> You should ideally held equity for at least 10-12 years before you shift it for income generation purpose.</t>
    </r>
  </si>
  <si>
    <r>
      <rPr>
        <b/>
        <sz val="11"/>
        <color theme="1"/>
        <rFont val="Calibri"/>
        <family val="2"/>
        <scheme val="minor"/>
      </rPr>
      <t>3.</t>
    </r>
    <r>
      <rPr>
        <sz val="11"/>
        <color theme="1"/>
        <rFont val="Calibri"/>
        <family val="2"/>
        <scheme val="minor"/>
      </rPr>
      <t xml:space="preserve"> Equity may not generate returns in a linear manner. Returns here are assumptions. </t>
    </r>
  </si>
  <si>
    <t>Income generation corpus</t>
  </si>
  <si>
    <t>Equity corpus</t>
  </si>
  <si>
    <t>Annual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</si>
</sst>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5"/>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164" fontId="2" fillId="2" borderId="0" xfId="1" applyNumberFormat="1" applyFont="1" applyFill="1" applyAlignment="1" applyProtection="1">
      <alignment vertical="center" wrapText="1"/>
      <protection locked="0"/>
    </xf>
    <xf numFmtId="164" fontId="2" fillId="2" borderId="0" xfId="1" applyNumberFormat="1" applyFont="1" applyFill="1" applyAlignment="1" applyProtection="1">
      <alignment vertical="center"/>
      <protection locked="0"/>
    </xf>
    <xf numFmtId="165" fontId="2" fillId="2" borderId="0" xfId="0" applyNumberFormat="1" applyFont="1" applyFill="1" applyAlignment="1" applyProtection="1">
      <alignment vertical="center"/>
      <protection locked="0"/>
    </xf>
    <xf numFmtId="0" fontId="0" fillId="4" borderId="0" xfId="0" applyFill="1"/>
    <xf numFmtId="0" fontId="4" fillId="4" borderId="0" xfId="0" applyFont="1" applyFill="1" applyAlignment="1">
      <alignment horizontal="center"/>
    </xf>
    <xf numFmtId="0" fontId="5" fillId="4" borderId="0" xfId="0" applyFont="1" applyFill="1" applyAlignment="1">
      <alignment vertical="center"/>
    </xf>
    <xf numFmtId="0" fontId="0" fillId="4" borderId="0" xfId="0" applyFill="1" applyAlignment="1">
      <alignment vertical="center"/>
    </xf>
    <xf numFmtId="0" fontId="7" fillId="4" borderId="0" xfId="0" applyFont="1" applyFill="1" applyAlignment="1">
      <alignment wrapText="1"/>
    </xf>
    <xf numFmtId="0" fontId="0" fillId="0" borderId="0" xfId="0" applyProtection="1">
      <protection hidden="1"/>
    </xf>
    <xf numFmtId="0" fontId="2" fillId="3"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0" fillId="0" borderId="0" xfId="0" applyAlignment="1" applyProtection="1">
      <alignment wrapText="1"/>
      <protection hidden="1"/>
    </xf>
    <xf numFmtId="164" fontId="0" fillId="0" borderId="0" xfId="1" applyNumberFormat="1" applyFont="1" applyProtection="1">
      <protection hidden="1"/>
    </xf>
    <xf numFmtId="164" fontId="0" fillId="0" borderId="0" xfId="0" applyNumberFormat="1" applyProtection="1">
      <protection hidden="1"/>
    </xf>
    <xf numFmtId="43" fontId="0" fillId="0" borderId="0" xfId="0" applyNumberFormat="1" applyProtection="1">
      <protection hidden="1"/>
    </xf>
    <xf numFmtId="0" fontId="3" fillId="0" borderId="0" xfId="0" applyFont="1" applyFill="1" applyAlignment="1" applyProtection="1">
      <alignment horizontal="center"/>
      <protection hidden="1"/>
    </xf>
    <xf numFmtId="0" fontId="0" fillId="0" borderId="0" xfId="0" applyAlignment="1" applyProtection="1">
      <alignment horizontal="center"/>
      <protection hidden="1"/>
    </xf>
    <xf numFmtId="164" fontId="2" fillId="0" borderId="0" xfId="1" applyNumberFormat="1" applyFont="1" applyFill="1" applyAlignment="1" applyProtection="1">
      <alignment wrapText="1"/>
      <protection hidden="1"/>
    </xf>
    <xf numFmtId="164" fontId="2" fillId="0" borderId="0" xfId="1" applyNumberFormat="1" applyFont="1" applyFill="1" applyProtection="1">
      <protection hidden="1"/>
    </xf>
    <xf numFmtId="9" fontId="2" fillId="0" borderId="0" xfId="0" applyNumberFormat="1" applyFont="1" applyFill="1" applyProtection="1">
      <protection hidden="1"/>
    </xf>
    <xf numFmtId="164" fontId="0" fillId="0" borderId="0" xfId="0" applyNumberFormat="1" applyFill="1" applyProtection="1">
      <protection hidden="1"/>
    </xf>
    <xf numFmtId="0" fontId="0" fillId="0" borderId="0" xfId="0" applyFill="1" applyProtection="1">
      <protection hidden="1"/>
    </xf>
    <xf numFmtId="164" fontId="0" fillId="6" borderId="0" xfId="1" applyNumberFormat="1" applyFont="1" applyFill="1" applyProtection="1">
      <protection hidden="1"/>
    </xf>
    <xf numFmtId="164" fontId="0" fillId="6" borderId="0" xfId="0" applyNumberFormat="1" applyFill="1" applyProtection="1">
      <protection hidden="1"/>
    </xf>
    <xf numFmtId="0" fontId="0" fillId="0" borderId="0" xfId="0" applyAlignment="1" applyProtection="1">
      <alignment vertical="center"/>
      <protection hidden="1"/>
    </xf>
    <xf numFmtId="164" fontId="2" fillId="0" borderId="0" xfId="1" applyNumberFormat="1" applyFont="1" applyFill="1" applyAlignment="1" applyProtection="1">
      <alignment vertical="center"/>
      <protection hidden="1"/>
    </xf>
    <xf numFmtId="0" fontId="0" fillId="4" borderId="1" xfId="0" applyFont="1" applyFill="1" applyBorder="1" applyAlignment="1" applyProtection="1">
      <alignment vertical="center"/>
      <protection hidden="1"/>
    </xf>
    <xf numFmtId="0" fontId="0" fillId="4" borderId="5" xfId="0" applyFont="1" applyFill="1" applyBorder="1" applyProtection="1">
      <protection hidden="1"/>
    </xf>
    <xf numFmtId="0" fontId="0" fillId="4" borderId="2" xfId="0" applyFont="1" applyFill="1" applyBorder="1" applyAlignment="1" applyProtection="1">
      <alignment vertical="center"/>
      <protection hidden="1"/>
    </xf>
    <xf numFmtId="0" fontId="0" fillId="4" borderId="6" xfId="0" applyFont="1" applyFill="1" applyBorder="1" applyProtection="1">
      <protection hidden="1"/>
    </xf>
    <xf numFmtId="0" fontId="0" fillId="0" borderId="0" xfId="0" applyAlignment="1" applyProtection="1">
      <alignment vertical="center" wrapText="1"/>
      <protection hidden="1"/>
    </xf>
    <xf numFmtId="0" fontId="0" fillId="4" borderId="1" xfId="0" applyFill="1" applyBorder="1" applyAlignment="1" applyProtection="1">
      <alignment horizontal="left" wrapText="1"/>
      <protection hidden="1"/>
    </xf>
    <xf numFmtId="0" fontId="0" fillId="4" borderId="7" xfId="0" applyFill="1" applyBorder="1" applyAlignment="1" applyProtection="1">
      <alignment horizontal="left" wrapText="1"/>
      <protection hidden="1"/>
    </xf>
    <xf numFmtId="0" fontId="0" fillId="4" borderId="2" xfId="0" applyFill="1" applyBorder="1" applyAlignment="1" applyProtection="1">
      <alignment horizontal="left" wrapText="1"/>
      <protection hidden="1"/>
    </xf>
    <xf numFmtId="0" fontId="0" fillId="4" borderId="8" xfId="0" applyFill="1" applyBorder="1" applyAlignment="1" applyProtection="1">
      <alignment horizontal="left" wrapText="1"/>
      <protection hidden="1"/>
    </xf>
    <xf numFmtId="0" fontId="2" fillId="5" borderId="3" xfId="0" applyFont="1" applyFill="1" applyBorder="1" applyAlignment="1" applyProtection="1">
      <alignment horizontal="center"/>
      <protection hidden="1"/>
    </xf>
    <xf numFmtId="0" fontId="2" fillId="5" borderId="4" xfId="0" applyFont="1" applyFill="1" applyBorder="1" applyAlignment="1" applyProtection="1">
      <alignment horizontal="center"/>
      <protection hidden="1"/>
    </xf>
    <xf numFmtId="0" fontId="8" fillId="3" borderId="0" xfId="0" applyFont="1" applyFill="1" applyAlignment="1" applyProtection="1">
      <alignment horizontal="center"/>
      <protection hidden="1"/>
    </xf>
    <xf numFmtId="0" fontId="2" fillId="5" borderId="3"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0" fillId="4" borderId="1" xfId="0" applyFill="1" applyBorder="1" applyAlignment="1" applyProtection="1">
      <alignment horizontal="left" vertical="center" wrapText="1"/>
      <protection hidden="1"/>
    </xf>
    <xf numFmtId="0" fontId="0" fillId="4" borderId="7" xfId="0" applyFill="1" applyBorder="1" applyAlignment="1" applyProtection="1">
      <alignment horizontal="left" vertical="center" wrapText="1"/>
      <protection hidden="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E415-741C-49F9-89AB-6DC3BB7EBF2C}">
  <dimension ref="A1:A12"/>
  <sheetViews>
    <sheetView workbookViewId="0">
      <selection sqref="A1:XFD1048576"/>
    </sheetView>
  </sheetViews>
  <sheetFormatPr defaultRowHeight="14.5" x14ac:dyDescent="0.35"/>
  <cols>
    <col min="1" max="1" width="128.26953125" style="4" bestFit="1" customWidth="1"/>
    <col min="2" max="16384" width="8.7265625" style="4"/>
  </cols>
  <sheetData>
    <row r="1" spans="1:1" ht="18.5" x14ac:dyDescent="0.45">
      <c r="A1" s="5" t="s">
        <v>20</v>
      </c>
    </row>
    <row r="2" spans="1:1" s="7" customFormat="1" ht="22.5" customHeight="1" x14ac:dyDescent="0.35">
      <c r="A2" s="6" t="s">
        <v>21</v>
      </c>
    </row>
    <row r="3" spans="1:1" s="7" customFormat="1" ht="22.5" customHeight="1" x14ac:dyDescent="0.35">
      <c r="A3" s="6" t="s">
        <v>8</v>
      </c>
    </row>
    <row r="4" spans="1:1" s="7" customFormat="1" ht="22.5" customHeight="1" x14ac:dyDescent="0.35">
      <c r="A4" s="6" t="s">
        <v>9</v>
      </c>
    </row>
    <row r="5" spans="1:1" s="7" customFormat="1" ht="22.5" customHeight="1" x14ac:dyDescent="0.35">
      <c r="A5" s="6" t="s">
        <v>10</v>
      </c>
    </row>
    <row r="6" spans="1:1" s="7" customFormat="1" ht="22.5" customHeight="1" x14ac:dyDescent="0.35">
      <c r="A6" s="6" t="s">
        <v>11</v>
      </c>
    </row>
    <row r="7" spans="1:1" s="7" customFormat="1" ht="22.5" customHeight="1" x14ac:dyDescent="0.35">
      <c r="A7" s="6" t="s">
        <v>12</v>
      </c>
    </row>
    <row r="8" spans="1:1" s="7" customFormat="1" ht="22.5" customHeight="1" x14ac:dyDescent="0.35">
      <c r="A8" s="6" t="s">
        <v>22</v>
      </c>
    </row>
    <row r="9" spans="1:1" s="7" customFormat="1" ht="22.5" customHeight="1" x14ac:dyDescent="0.35">
      <c r="A9" s="6" t="s">
        <v>23</v>
      </c>
    </row>
    <row r="10" spans="1:1" s="7" customFormat="1" ht="22.5" customHeight="1" x14ac:dyDescent="0.35">
      <c r="A10" s="6" t="s">
        <v>24</v>
      </c>
    </row>
    <row r="12" spans="1:1" ht="65.5" x14ac:dyDescent="0.35">
      <c r="A12" s="8" t="s">
        <v>25</v>
      </c>
    </row>
  </sheetData>
  <sheetProtection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BE0D-C310-401E-A422-0619EFDD7C15}">
  <dimension ref="A1:L103"/>
  <sheetViews>
    <sheetView tabSelected="1" workbookViewId="0">
      <pane ySplit="2" topLeftCell="A3" activePane="bottomLeft" state="frozen"/>
      <selection pane="bottomLeft" activeCell="B9" sqref="B9"/>
    </sheetView>
  </sheetViews>
  <sheetFormatPr defaultRowHeight="14.5" x14ac:dyDescent="0.35"/>
  <cols>
    <col min="1" max="1" width="38.90625" style="9" bestFit="1" customWidth="1"/>
    <col min="2" max="2" width="15.453125" style="9" customWidth="1"/>
    <col min="3" max="3" width="13.6328125" style="22" customWidth="1"/>
    <col min="4" max="4" width="8.7265625" style="17" customWidth="1"/>
    <col min="5" max="5" width="12.81640625" style="9" customWidth="1"/>
    <col min="6" max="6" width="15.90625" style="9" hidden="1" customWidth="1"/>
    <col min="7" max="7" width="14.81640625" style="9" bestFit="1" customWidth="1"/>
    <col min="8" max="8" width="14.26953125" style="9" customWidth="1"/>
    <col min="9" max="9" width="15.90625" style="9" customWidth="1"/>
    <col min="10" max="10" width="11.1796875" style="9" hidden="1" customWidth="1"/>
    <col min="11" max="11" width="13.6328125" style="9" bestFit="1" customWidth="1"/>
    <col min="12" max="12" width="10" style="9" bestFit="1" customWidth="1"/>
    <col min="13" max="16384" width="8.7265625" style="9"/>
  </cols>
  <sheetData>
    <row r="1" spans="1:12" ht="19.5" x14ac:dyDescent="0.45">
      <c r="A1" s="38" t="s">
        <v>16</v>
      </c>
      <c r="B1" s="38"/>
      <c r="C1" s="16"/>
    </row>
    <row r="2" spans="1:12" s="12" customFormat="1" ht="43.5" x14ac:dyDescent="0.35">
      <c r="C2" s="18"/>
      <c r="D2" s="10" t="s">
        <v>7</v>
      </c>
      <c r="E2" s="10" t="s">
        <v>32</v>
      </c>
      <c r="F2" s="10" t="s">
        <v>15</v>
      </c>
      <c r="G2" s="10" t="s">
        <v>30</v>
      </c>
      <c r="H2" s="10" t="s">
        <v>31</v>
      </c>
      <c r="I2" s="10" t="s">
        <v>13</v>
      </c>
      <c r="J2" s="11" t="s">
        <v>14</v>
      </c>
    </row>
    <row r="3" spans="1:12" x14ac:dyDescent="0.35">
      <c r="A3" s="31" t="s">
        <v>0</v>
      </c>
      <c r="B3" s="1">
        <v>10000000</v>
      </c>
      <c r="C3" s="19"/>
      <c r="D3" s="17">
        <v>0</v>
      </c>
      <c r="F3" s="13">
        <f>$B$4</f>
        <v>7500000</v>
      </c>
      <c r="G3" s="23">
        <f>F3</f>
        <v>7500000</v>
      </c>
      <c r="H3" s="13">
        <f>B5</f>
        <v>2500000</v>
      </c>
      <c r="I3" s="13"/>
      <c r="J3" s="14">
        <f t="shared" ref="J3:J34" si="0">SUM(G3:I3)</f>
        <v>10000000</v>
      </c>
    </row>
    <row r="4" spans="1:12" x14ac:dyDescent="0.35">
      <c r="A4" s="25" t="s">
        <v>1</v>
      </c>
      <c r="B4" s="2">
        <v>7500000</v>
      </c>
      <c r="C4" s="19"/>
      <c r="D4" s="17">
        <f>D3+1</f>
        <v>1</v>
      </c>
      <c r="E4" s="14">
        <f>$B$9*12</f>
        <v>480000</v>
      </c>
      <c r="F4" s="14">
        <f t="shared" ref="F4:F35" si="1">MAX(G3-E4,0)</f>
        <v>7020000</v>
      </c>
      <c r="G4" s="24">
        <f>F4*(1+$B$7)</f>
        <v>7511400</v>
      </c>
      <c r="H4" s="14">
        <f t="shared" ref="H4:H15" si="2">IF(G4&gt;SUM(E5:E6),H3*(1+$B$8),0)</f>
        <v>2725000</v>
      </c>
      <c r="I4" s="13">
        <f t="shared" ref="I4:I35" si="3">MAX(IF(H4=0,IF(I3=0,H3,J3-E4))*(1+$B$7),0)</f>
        <v>0</v>
      </c>
      <c r="J4" s="14">
        <f t="shared" si="0"/>
        <v>10236400</v>
      </c>
    </row>
    <row r="5" spans="1:12" x14ac:dyDescent="0.35">
      <c r="A5" s="25" t="s">
        <v>2</v>
      </c>
      <c r="B5" s="26">
        <f>B3-B4</f>
        <v>2500000</v>
      </c>
      <c r="C5" s="20"/>
      <c r="D5" s="17">
        <f t="shared" ref="D5:D53" si="4">D4+1</f>
        <v>2</v>
      </c>
      <c r="E5" s="14">
        <f t="shared" ref="E5:E33" si="5">E4*(1+$B$6)</f>
        <v>508800</v>
      </c>
      <c r="F5" s="14">
        <f t="shared" si="1"/>
        <v>7002600</v>
      </c>
      <c r="G5" s="24">
        <f t="shared" ref="G5:G53" si="6">F5*(1+$B$7)</f>
        <v>7492782</v>
      </c>
      <c r="H5" s="14">
        <f t="shared" si="2"/>
        <v>2970250</v>
      </c>
      <c r="I5" s="13">
        <f t="shared" si="3"/>
        <v>0</v>
      </c>
      <c r="J5" s="14">
        <f t="shared" si="0"/>
        <v>10463032</v>
      </c>
    </row>
    <row r="6" spans="1:12" x14ac:dyDescent="0.35">
      <c r="A6" s="25" t="s">
        <v>3</v>
      </c>
      <c r="B6" s="3">
        <v>0.06</v>
      </c>
      <c r="C6" s="20"/>
      <c r="D6" s="17">
        <f t="shared" si="4"/>
        <v>3</v>
      </c>
      <c r="E6" s="14">
        <f t="shared" si="5"/>
        <v>539328</v>
      </c>
      <c r="F6" s="14">
        <f t="shared" si="1"/>
        <v>6953454</v>
      </c>
      <c r="G6" s="24">
        <f t="shared" si="6"/>
        <v>7440195.7800000003</v>
      </c>
      <c r="H6" s="14">
        <f t="shared" si="2"/>
        <v>3237572.5000000005</v>
      </c>
      <c r="I6" s="13">
        <f t="shared" si="3"/>
        <v>0</v>
      </c>
      <c r="J6" s="14">
        <f t="shared" si="0"/>
        <v>10677768.280000001</v>
      </c>
    </row>
    <row r="7" spans="1:12" x14ac:dyDescent="0.35">
      <c r="A7" s="25" t="s">
        <v>4</v>
      </c>
      <c r="B7" s="3">
        <v>7.0000000000000007E-2</v>
      </c>
      <c r="C7" s="20"/>
      <c r="D7" s="17">
        <f t="shared" si="4"/>
        <v>4</v>
      </c>
      <c r="E7" s="14">
        <f t="shared" si="5"/>
        <v>571687.68000000005</v>
      </c>
      <c r="F7" s="14">
        <f t="shared" si="1"/>
        <v>6868508.1000000006</v>
      </c>
      <c r="G7" s="24">
        <f t="shared" si="6"/>
        <v>7349303.6670000013</v>
      </c>
      <c r="H7" s="14">
        <f t="shared" si="2"/>
        <v>3528954.0250000008</v>
      </c>
      <c r="I7" s="13">
        <f t="shared" si="3"/>
        <v>0</v>
      </c>
      <c r="J7" s="14">
        <f t="shared" si="0"/>
        <v>10878257.692000002</v>
      </c>
    </row>
    <row r="8" spans="1:12" x14ac:dyDescent="0.35">
      <c r="A8" s="25" t="s">
        <v>5</v>
      </c>
      <c r="B8" s="3">
        <v>0.09</v>
      </c>
      <c r="C8" s="19"/>
      <c r="D8" s="17">
        <f t="shared" si="4"/>
        <v>5</v>
      </c>
      <c r="E8" s="14">
        <f t="shared" si="5"/>
        <v>605988.9408000001</v>
      </c>
      <c r="F8" s="14">
        <f t="shared" si="1"/>
        <v>6743314.7262000013</v>
      </c>
      <c r="G8" s="24">
        <f t="shared" si="6"/>
        <v>7215346.7570340019</v>
      </c>
      <c r="H8" s="14">
        <f t="shared" si="2"/>
        <v>3846559.8872500011</v>
      </c>
      <c r="I8" s="13">
        <f t="shared" si="3"/>
        <v>0</v>
      </c>
      <c r="J8" s="14">
        <f t="shared" si="0"/>
        <v>11061906.644284002</v>
      </c>
      <c r="L8" s="14"/>
    </row>
    <row r="9" spans="1:12" x14ac:dyDescent="0.35">
      <c r="A9" s="25" t="s">
        <v>6</v>
      </c>
      <c r="B9" s="2">
        <v>40000</v>
      </c>
      <c r="C9" s="21"/>
      <c r="D9" s="17">
        <f t="shared" si="4"/>
        <v>6</v>
      </c>
      <c r="E9" s="14">
        <f t="shared" si="5"/>
        <v>642348.27724800014</v>
      </c>
      <c r="F9" s="14">
        <f t="shared" si="1"/>
        <v>6572998.4797860021</v>
      </c>
      <c r="G9" s="24">
        <f t="shared" si="6"/>
        <v>7033108.3733710228</v>
      </c>
      <c r="H9" s="14">
        <f t="shared" si="2"/>
        <v>4192750.2771025016</v>
      </c>
      <c r="I9" s="13">
        <f t="shared" si="3"/>
        <v>0</v>
      </c>
      <c r="J9" s="14">
        <f t="shared" si="0"/>
        <v>11225858.650473524</v>
      </c>
    </row>
    <row r="10" spans="1:12" ht="15" thickBot="1" x14ac:dyDescent="0.4">
      <c r="D10" s="17">
        <f t="shared" si="4"/>
        <v>7</v>
      </c>
      <c r="E10" s="14">
        <f t="shared" si="5"/>
        <v>680889.17388288013</v>
      </c>
      <c r="F10" s="14">
        <f t="shared" si="1"/>
        <v>6352219.1994881425</v>
      </c>
      <c r="G10" s="24">
        <f t="shared" si="6"/>
        <v>6796874.5434523132</v>
      </c>
      <c r="H10" s="14">
        <f t="shared" si="2"/>
        <v>4570097.8020417271</v>
      </c>
      <c r="I10" s="13">
        <f t="shared" si="3"/>
        <v>0</v>
      </c>
      <c r="J10" s="14">
        <f t="shared" si="0"/>
        <v>11366972.345494039</v>
      </c>
      <c r="K10" s="14"/>
    </row>
    <row r="11" spans="1:12" ht="15" thickBot="1" x14ac:dyDescent="0.4">
      <c r="A11" s="39" t="s">
        <v>17</v>
      </c>
      <c r="B11" s="40"/>
      <c r="D11" s="17">
        <f t="shared" si="4"/>
        <v>8</v>
      </c>
      <c r="E11" s="14">
        <f t="shared" si="5"/>
        <v>721742.52431585302</v>
      </c>
      <c r="F11" s="14">
        <f t="shared" si="1"/>
        <v>6075132.0191364605</v>
      </c>
      <c r="G11" s="24">
        <f t="shared" si="6"/>
        <v>6500391.2604760127</v>
      </c>
      <c r="H11" s="14">
        <f t="shared" si="2"/>
        <v>4981406.6042254828</v>
      </c>
      <c r="I11" s="13">
        <f t="shared" si="3"/>
        <v>0</v>
      </c>
      <c r="J11" s="14">
        <f t="shared" si="0"/>
        <v>11481797.864701495</v>
      </c>
    </row>
    <row r="12" spans="1:12" x14ac:dyDescent="0.35">
      <c r="A12" s="27" t="s">
        <v>18</v>
      </c>
      <c r="B12" s="28">
        <f>IFERROR(INDEX($D$3:$D$53,MATCH(0,$G$3:$G$53,0))-1,"Will last entire retirement")</f>
        <v>16</v>
      </c>
      <c r="D12" s="17">
        <f t="shared" si="4"/>
        <v>9</v>
      </c>
      <c r="E12" s="14">
        <f t="shared" si="5"/>
        <v>765047.07577480422</v>
      </c>
      <c r="F12" s="14">
        <f t="shared" si="1"/>
        <v>5735344.184701208</v>
      </c>
      <c r="G12" s="24">
        <f t="shared" si="6"/>
        <v>6136818.2776302928</v>
      </c>
      <c r="H12" s="14">
        <f t="shared" si="2"/>
        <v>5429733.1986057768</v>
      </c>
      <c r="I12" s="13">
        <f t="shared" si="3"/>
        <v>0</v>
      </c>
      <c r="J12" s="14">
        <f t="shared" si="0"/>
        <v>11566551.47623607</v>
      </c>
    </row>
    <row r="13" spans="1:12" ht="15" thickBot="1" x14ac:dyDescent="0.4">
      <c r="A13" s="29" t="s">
        <v>19</v>
      </c>
      <c r="B13" s="30">
        <f>IFERROR(INDEX($D$3:$D$53,MATCH(0,$J$3:$J$53,0))-1,"Will last entire retirement")</f>
        <v>25</v>
      </c>
      <c r="D13" s="17">
        <f t="shared" si="4"/>
        <v>10</v>
      </c>
      <c r="E13" s="14">
        <f t="shared" si="5"/>
        <v>810949.90032129257</v>
      </c>
      <c r="F13" s="14">
        <f t="shared" si="1"/>
        <v>5325868.3773090001</v>
      </c>
      <c r="G13" s="24">
        <f t="shared" si="6"/>
        <v>5698679.1637206301</v>
      </c>
      <c r="H13" s="14">
        <f t="shared" si="2"/>
        <v>5918409.1864802968</v>
      </c>
      <c r="I13" s="13">
        <f t="shared" si="3"/>
        <v>0</v>
      </c>
      <c r="J13" s="14">
        <f t="shared" si="0"/>
        <v>11617088.350200927</v>
      </c>
    </row>
    <row r="14" spans="1:12" ht="15" thickBot="1" x14ac:dyDescent="0.4">
      <c r="D14" s="17">
        <f t="shared" si="4"/>
        <v>11</v>
      </c>
      <c r="E14" s="14">
        <f t="shared" si="5"/>
        <v>859606.8943405702</v>
      </c>
      <c r="F14" s="14">
        <f t="shared" si="1"/>
        <v>4839072.26938006</v>
      </c>
      <c r="G14" s="24">
        <f t="shared" si="6"/>
        <v>5177807.3282366646</v>
      </c>
      <c r="H14" s="14">
        <f t="shared" si="2"/>
        <v>6451066.0132635236</v>
      </c>
      <c r="I14" s="13">
        <f t="shared" si="3"/>
        <v>0</v>
      </c>
      <c r="J14" s="14">
        <f t="shared" si="0"/>
        <v>11628873.341500189</v>
      </c>
    </row>
    <row r="15" spans="1:12" ht="15" thickBot="1" x14ac:dyDescent="0.4">
      <c r="A15" s="36" t="s">
        <v>26</v>
      </c>
      <c r="B15" s="37"/>
      <c r="D15" s="17">
        <f t="shared" si="4"/>
        <v>12</v>
      </c>
      <c r="E15" s="14">
        <f t="shared" si="5"/>
        <v>911183.30800100451</v>
      </c>
      <c r="F15" s="14">
        <f t="shared" si="1"/>
        <v>4266624.0202356605</v>
      </c>
      <c r="G15" s="24">
        <f t="shared" si="6"/>
        <v>4565287.7016521571</v>
      </c>
      <c r="H15" s="14">
        <f t="shared" si="2"/>
        <v>7031661.9544572411</v>
      </c>
      <c r="I15" s="13">
        <f t="shared" si="3"/>
        <v>0</v>
      </c>
      <c r="J15" s="14">
        <f t="shared" si="0"/>
        <v>11596949.656109398</v>
      </c>
    </row>
    <row r="16" spans="1:12" ht="14.5" customHeight="1" x14ac:dyDescent="0.35">
      <c r="A16" s="41" t="s">
        <v>27</v>
      </c>
      <c r="B16" s="42"/>
      <c r="D16" s="17">
        <f t="shared" si="4"/>
        <v>13</v>
      </c>
      <c r="E16" s="14">
        <f t="shared" si="5"/>
        <v>965854.30648106488</v>
      </c>
      <c r="F16" s="14">
        <f t="shared" si="1"/>
        <v>3599433.3951710924</v>
      </c>
      <c r="G16" s="14">
        <f t="shared" si="6"/>
        <v>3851393.7328330688</v>
      </c>
      <c r="H16" s="14">
        <f t="shared" ref="H16:H35" si="7">IF(G16&gt;SUM(E17:E18),H15*(1+$B$8),0)</f>
        <v>7664511.5303583937</v>
      </c>
      <c r="I16" s="13">
        <f t="shared" si="3"/>
        <v>0</v>
      </c>
      <c r="J16" s="14">
        <f t="shared" si="0"/>
        <v>11515905.263191462</v>
      </c>
    </row>
    <row r="17" spans="1:11" x14ac:dyDescent="0.35">
      <c r="A17" s="41"/>
      <c r="B17" s="42"/>
      <c r="D17" s="17">
        <f t="shared" si="4"/>
        <v>14</v>
      </c>
      <c r="E17" s="14">
        <f t="shared" si="5"/>
        <v>1023805.5648699289</v>
      </c>
      <c r="F17" s="14">
        <f t="shared" si="1"/>
        <v>2827588.1679631397</v>
      </c>
      <c r="G17" s="14">
        <f t="shared" si="6"/>
        <v>3025519.3397205598</v>
      </c>
      <c r="H17" s="14">
        <f t="shared" si="7"/>
        <v>8354317.5680906493</v>
      </c>
      <c r="I17" s="13">
        <f t="shared" si="3"/>
        <v>0</v>
      </c>
      <c r="J17" s="14">
        <f t="shared" si="0"/>
        <v>11379836.90781121</v>
      </c>
      <c r="K17" s="14"/>
    </row>
    <row r="18" spans="1:11" x14ac:dyDescent="0.35">
      <c r="A18" s="32" t="s">
        <v>28</v>
      </c>
      <c r="B18" s="33"/>
      <c r="D18" s="17">
        <f t="shared" si="4"/>
        <v>15</v>
      </c>
      <c r="E18" s="14">
        <f t="shared" si="5"/>
        <v>1085233.8987621246</v>
      </c>
      <c r="F18" s="14">
        <f t="shared" si="1"/>
        <v>1940285.4409584352</v>
      </c>
      <c r="G18" s="14">
        <f t="shared" si="6"/>
        <v>2076105.4218255258</v>
      </c>
      <c r="H18" s="14">
        <f t="shared" si="7"/>
        <v>0</v>
      </c>
      <c r="I18" s="13">
        <f t="shared" si="3"/>
        <v>8939119.7978569958</v>
      </c>
      <c r="J18" s="14">
        <f t="shared" si="0"/>
        <v>11015225.219682522</v>
      </c>
      <c r="K18" s="15"/>
    </row>
    <row r="19" spans="1:11" x14ac:dyDescent="0.35">
      <c r="A19" s="32"/>
      <c r="B19" s="33"/>
      <c r="D19" s="17">
        <f t="shared" si="4"/>
        <v>16</v>
      </c>
      <c r="E19" s="14">
        <f t="shared" si="5"/>
        <v>1150347.9326878521</v>
      </c>
      <c r="F19" s="14">
        <f t="shared" si="1"/>
        <v>925757.48913767375</v>
      </c>
      <c r="G19" s="14">
        <f t="shared" si="6"/>
        <v>990560.51337731094</v>
      </c>
      <c r="H19" s="14">
        <f t="shared" si="7"/>
        <v>0</v>
      </c>
      <c r="I19" s="13">
        <f t="shared" si="3"/>
        <v>10555418.697084296</v>
      </c>
      <c r="J19" s="14">
        <f t="shared" si="0"/>
        <v>11545979.210461607</v>
      </c>
    </row>
    <row r="20" spans="1:11" ht="14.5" customHeight="1" x14ac:dyDescent="0.35">
      <c r="A20" s="32" t="s">
        <v>29</v>
      </c>
      <c r="B20" s="33"/>
      <c r="D20" s="17">
        <f t="shared" si="4"/>
        <v>17</v>
      </c>
      <c r="E20" s="14">
        <f t="shared" si="5"/>
        <v>1219368.8086491232</v>
      </c>
      <c r="F20" s="14">
        <f t="shared" si="1"/>
        <v>0</v>
      </c>
      <c r="G20" s="14">
        <f t="shared" si="6"/>
        <v>0</v>
      </c>
      <c r="H20" s="14">
        <f t="shared" si="7"/>
        <v>0</v>
      </c>
      <c r="I20" s="13">
        <f t="shared" si="3"/>
        <v>11049473.129939359</v>
      </c>
      <c r="J20" s="14">
        <f t="shared" si="0"/>
        <v>11049473.129939359</v>
      </c>
    </row>
    <row r="21" spans="1:11" ht="15" thickBot="1" x14ac:dyDescent="0.4">
      <c r="A21" s="34"/>
      <c r="B21" s="35"/>
      <c r="D21" s="17">
        <f t="shared" si="4"/>
        <v>18</v>
      </c>
      <c r="E21" s="14">
        <f t="shared" si="5"/>
        <v>1292530.9371680706</v>
      </c>
      <c r="F21" s="14">
        <f t="shared" si="1"/>
        <v>0</v>
      </c>
      <c r="G21" s="14">
        <f t="shared" si="6"/>
        <v>0</v>
      </c>
      <c r="H21" s="14">
        <f t="shared" si="7"/>
        <v>0</v>
      </c>
      <c r="I21" s="13">
        <f t="shared" si="3"/>
        <v>10439928.146265278</v>
      </c>
      <c r="J21" s="14">
        <f t="shared" si="0"/>
        <v>10439928.146265278</v>
      </c>
    </row>
    <row r="22" spans="1:11" x14ac:dyDescent="0.35">
      <c r="D22" s="17">
        <f t="shared" si="4"/>
        <v>19</v>
      </c>
      <c r="E22" s="14">
        <f t="shared" si="5"/>
        <v>1370082.7933981549</v>
      </c>
      <c r="F22" s="14">
        <f t="shared" si="1"/>
        <v>0</v>
      </c>
      <c r="G22" s="14">
        <f t="shared" si="6"/>
        <v>0</v>
      </c>
      <c r="H22" s="14">
        <f t="shared" si="7"/>
        <v>0</v>
      </c>
      <c r="I22" s="13">
        <f t="shared" si="3"/>
        <v>9704734.5275678225</v>
      </c>
      <c r="J22" s="14">
        <f t="shared" si="0"/>
        <v>9704734.5275678225</v>
      </c>
    </row>
    <row r="23" spans="1:11" x14ac:dyDescent="0.35">
      <c r="D23" s="17">
        <f t="shared" si="4"/>
        <v>20</v>
      </c>
      <c r="E23" s="14">
        <f t="shared" si="5"/>
        <v>1452287.7610020442</v>
      </c>
      <c r="F23" s="14">
        <f t="shared" si="1"/>
        <v>0</v>
      </c>
      <c r="G23" s="14">
        <f t="shared" si="6"/>
        <v>0</v>
      </c>
      <c r="H23" s="14">
        <f t="shared" si="7"/>
        <v>0</v>
      </c>
      <c r="I23" s="13">
        <f t="shared" si="3"/>
        <v>8830118.0402253829</v>
      </c>
      <c r="J23" s="14">
        <f t="shared" si="0"/>
        <v>8830118.0402253829</v>
      </c>
    </row>
    <row r="24" spans="1:11" x14ac:dyDescent="0.35">
      <c r="D24" s="17">
        <f t="shared" si="4"/>
        <v>21</v>
      </c>
      <c r="E24" s="14">
        <f t="shared" si="5"/>
        <v>1539425.0266621669</v>
      </c>
      <c r="F24" s="14">
        <f t="shared" si="1"/>
        <v>0</v>
      </c>
      <c r="G24" s="14">
        <f t="shared" si="6"/>
        <v>0</v>
      </c>
      <c r="H24" s="14">
        <f t="shared" si="7"/>
        <v>0</v>
      </c>
      <c r="I24" s="13">
        <f t="shared" si="3"/>
        <v>7801041.5245126411</v>
      </c>
      <c r="J24" s="14">
        <f t="shared" si="0"/>
        <v>7801041.5245126411</v>
      </c>
    </row>
    <row r="25" spans="1:11" x14ac:dyDescent="0.35">
      <c r="D25" s="17">
        <f t="shared" si="4"/>
        <v>22</v>
      </c>
      <c r="E25" s="14">
        <f t="shared" si="5"/>
        <v>1631790.5282618969</v>
      </c>
      <c r="F25" s="14">
        <f t="shared" si="1"/>
        <v>0</v>
      </c>
      <c r="G25" s="14">
        <f t="shared" si="6"/>
        <v>0</v>
      </c>
      <c r="H25" s="14">
        <f t="shared" si="7"/>
        <v>0</v>
      </c>
      <c r="I25" s="13">
        <f t="shared" si="3"/>
        <v>6601098.5659882966</v>
      </c>
      <c r="J25" s="14">
        <f t="shared" si="0"/>
        <v>6601098.5659882966</v>
      </c>
    </row>
    <row r="26" spans="1:11" x14ac:dyDescent="0.35">
      <c r="D26" s="17">
        <f t="shared" si="4"/>
        <v>23</v>
      </c>
      <c r="E26" s="14">
        <f t="shared" si="5"/>
        <v>1729697.9599576108</v>
      </c>
      <c r="F26" s="14">
        <f t="shared" si="1"/>
        <v>0</v>
      </c>
      <c r="G26" s="14">
        <f t="shared" si="6"/>
        <v>0</v>
      </c>
      <c r="H26" s="14">
        <f t="shared" si="7"/>
        <v>0</v>
      </c>
      <c r="I26" s="13">
        <f t="shared" si="3"/>
        <v>5212398.6484528342</v>
      </c>
      <c r="J26" s="14">
        <f t="shared" si="0"/>
        <v>5212398.6484528342</v>
      </c>
    </row>
    <row r="27" spans="1:11" x14ac:dyDescent="0.35">
      <c r="D27" s="17">
        <f t="shared" si="4"/>
        <v>24</v>
      </c>
      <c r="E27" s="14">
        <f t="shared" si="5"/>
        <v>1833479.8375550676</v>
      </c>
      <c r="F27" s="14">
        <f t="shared" si="1"/>
        <v>0</v>
      </c>
      <c r="G27" s="14">
        <f t="shared" si="6"/>
        <v>0</v>
      </c>
      <c r="H27" s="14">
        <f t="shared" si="7"/>
        <v>0</v>
      </c>
      <c r="I27" s="13">
        <f t="shared" si="3"/>
        <v>3615443.1276606107</v>
      </c>
      <c r="J27" s="14">
        <f t="shared" si="0"/>
        <v>3615443.1276606107</v>
      </c>
    </row>
    <row r="28" spans="1:11" x14ac:dyDescent="0.35">
      <c r="D28" s="17">
        <f t="shared" si="4"/>
        <v>25</v>
      </c>
      <c r="E28" s="14">
        <f t="shared" si="5"/>
        <v>1943488.6278083718</v>
      </c>
      <c r="F28" s="14">
        <f t="shared" si="1"/>
        <v>0</v>
      </c>
      <c r="G28" s="14">
        <f t="shared" si="6"/>
        <v>0</v>
      </c>
      <c r="H28" s="14">
        <f t="shared" si="7"/>
        <v>0</v>
      </c>
      <c r="I28" s="13">
        <f t="shared" si="3"/>
        <v>1788991.3148418958</v>
      </c>
      <c r="J28" s="14">
        <f t="shared" si="0"/>
        <v>1788991.3148418958</v>
      </c>
    </row>
    <row r="29" spans="1:11" x14ac:dyDescent="0.35">
      <c r="D29" s="17">
        <f t="shared" si="4"/>
        <v>26</v>
      </c>
      <c r="E29" s="14">
        <f t="shared" si="5"/>
        <v>2060097.9454768742</v>
      </c>
      <c r="F29" s="14">
        <f t="shared" si="1"/>
        <v>0</v>
      </c>
      <c r="G29" s="14">
        <f t="shared" si="6"/>
        <v>0</v>
      </c>
      <c r="H29" s="14">
        <f t="shared" si="7"/>
        <v>0</v>
      </c>
      <c r="I29" s="13">
        <f t="shared" si="3"/>
        <v>0</v>
      </c>
      <c r="J29" s="14">
        <f t="shared" si="0"/>
        <v>0</v>
      </c>
    </row>
    <row r="30" spans="1:11" x14ac:dyDescent="0.35">
      <c r="D30" s="17">
        <f t="shared" si="4"/>
        <v>27</v>
      </c>
      <c r="E30" s="14">
        <f t="shared" si="5"/>
        <v>2183703.8222054867</v>
      </c>
      <c r="F30" s="14">
        <f t="shared" si="1"/>
        <v>0</v>
      </c>
      <c r="G30" s="14">
        <f t="shared" si="6"/>
        <v>0</v>
      </c>
      <c r="H30" s="14">
        <f t="shared" si="7"/>
        <v>0</v>
      </c>
      <c r="I30" s="13">
        <f t="shared" si="3"/>
        <v>0</v>
      </c>
      <c r="J30" s="14">
        <f t="shared" si="0"/>
        <v>0</v>
      </c>
    </row>
    <row r="31" spans="1:11" x14ac:dyDescent="0.35">
      <c r="D31" s="17">
        <f t="shared" si="4"/>
        <v>28</v>
      </c>
      <c r="E31" s="14">
        <f t="shared" si="5"/>
        <v>2314726.0515378159</v>
      </c>
      <c r="F31" s="14">
        <f t="shared" si="1"/>
        <v>0</v>
      </c>
      <c r="G31" s="14">
        <f t="shared" si="6"/>
        <v>0</v>
      </c>
      <c r="H31" s="14">
        <f t="shared" si="7"/>
        <v>0</v>
      </c>
      <c r="I31" s="13">
        <f t="shared" si="3"/>
        <v>0</v>
      </c>
      <c r="J31" s="14">
        <f t="shared" si="0"/>
        <v>0</v>
      </c>
    </row>
    <row r="32" spans="1:11" x14ac:dyDescent="0.35">
      <c r="D32" s="17">
        <f t="shared" si="4"/>
        <v>29</v>
      </c>
      <c r="E32" s="14">
        <f t="shared" si="5"/>
        <v>2453609.614630085</v>
      </c>
      <c r="F32" s="14">
        <f t="shared" si="1"/>
        <v>0</v>
      </c>
      <c r="G32" s="14">
        <f t="shared" si="6"/>
        <v>0</v>
      </c>
      <c r="H32" s="14">
        <f t="shared" si="7"/>
        <v>0</v>
      </c>
      <c r="I32" s="13">
        <f t="shared" si="3"/>
        <v>0</v>
      </c>
      <c r="J32" s="14">
        <f t="shared" si="0"/>
        <v>0</v>
      </c>
    </row>
    <row r="33" spans="4:10" x14ac:dyDescent="0.35">
      <c r="D33" s="17">
        <f t="shared" si="4"/>
        <v>30</v>
      </c>
      <c r="E33" s="14">
        <f t="shared" si="5"/>
        <v>2600826.1915078904</v>
      </c>
      <c r="F33" s="14">
        <f t="shared" si="1"/>
        <v>0</v>
      </c>
      <c r="G33" s="14">
        <f t="shared" si="6"/>
        <v>0</v>
      </c>
      <c r="H33" s="14">
        <f t="shared" si="7"/>
        <v>0</v>
      </c>
      <c r="I33" s="13">
        <f t="shared" si="3"/>
        <v>0</v>
      </c>
      <c r="J33" s="14">
        <f t="shared" si="0"/>
        <v>0</v>
      </c>
    </row>
    <row r="34" spans="4:10" x14ac:dyDescent="0.35">
      <c r="D34" s="17">
        <f t="shared" si="4"/>
        <v>31</v>
      </c>
      <c r="E34" s="14">
        <f t="shared" ref="E34:E39" si="8">E33*(1+$B$6)</f>
        <v>2756875.7629983639</v>
      </c>
      <c r="F34" s="14">
        <f t="shared" si="1"/>
        <v>0</v>
      </c>
      <c r="G34" s="14">
        <f t="shared" si="6"/>
        <v>0</v>
      </c>
      <c r="H34" s="14">
        <f t="shared" si="7"/>
        <v>0</v>
      </c>
      <c r="I34" s="13">
        <f t="shared" si="3"/>
        <v>0</v>
      </c>
      <c r="J34" s="14">
        <f t="shared" si="0"/>
        <v>0</v>
      </c>
    </row>
    <row r="35" spans="4:10" x14ac:dyDescent="0.35">
      <c r="D35" s="17">
        <f t="shared" si="4"/>
        <v>32</v>
      </c>
      <c r="E35" s="14">
        <f t="shared" si="8"/>
        <v>2922288.308778266</v>
      </c>
      <c r="F35" s="14">
        <f t="shared" si="1"/>
        <v>0</v>
      </c>
      <c r="G35" s="14">
        <f t="shared" si="6"/>
        <v>0</v>
      </c>
      <c r="H35" s="14">
        <f t="shared" si="7"/>
        <v>0</v>
      </c>
      <c r="I35" s="13">
        <f t="shared" si="3"/>
        <v>0</v>
      </c>
      <c r="J35" s="14">
        <f t="shared" ref="J35:J53" si="9">SUM(G35:I35)</f>
        <v>0</v>
      </c>
    </row>
    <row r="36" spans="4:10" x14ac:dyDescent="0.35">
      <c r="D36" s="17">
        <f t="shared" si="4"/>
        <v>33</v>
      </c>
      <c r="E36" s="14">
        <f t="shared" si="8"/>
        <v>3097625.6073049619</v>
      </c>
      <c r="F36" s="14">
        <f t="shared" ref="F36:F53" si="10">MAX(G35-E36,0)</f>
        <v>0</v>
      </c>
      <c r="G36" s="14">
        <f t="shared" si="6"/>
        <v>0</v>
      </c>
      <c r="H36" s="14">
        <f t="shared" ref="H36:H53" si="11">IF(G36&gt;SUM(E37:E38),H35*(1+$B$8),0)</f>
        <v>0</v>
      </c>
      <c r="I36" s="13">
        <f t="shared" ref="I36:I53" si="12">MAX(IF(H36=0,IF(I35=0,H35,J35-E36))*(1+$B$7),0)</f>
        <v>0</v>
      </c>
      <c r="J36" s="14">
        <f t="shared" si="9"/>
        <v>0</v>
      </c>
    </row>
    <row r="37" spans="4:10" x14ac:dyDescent="0.35">
      <c r="D37" s="17">
        <f t="shared" si="4"/>
        <v>34</v>
      </c>
      <c r="E37" s="14">
        <f t="shared" si="8"/>
        <v>3283483.1437432598</v>
      </c>
      <c r="F37" s="14">
        <f t="shared" si="10"/>
        <v>0</v>
      </c>
      <c r="G37" s="14">
        <f t="shared" si="6"/>
        <v>0</v>
      </c>
      <c r="H37" s="14">
        <f t="shared" si="11"/>
        <v>0</v>
      </c>
      <c r="I37" s="13">
        <f t="shared" si="12"/>
        <v>0</v>
      </c>
      <c r="J37" s="14">
        <f t="shared" si="9"/>
        <v>0</v>
      </c>
    </row>
    <row r="38" spans="4:10" x14ac:dyDescent="0.35">
      <c r="D38" s="17">
        <f t="shared" si="4"/>
        <v>35</v>
      </c>
      <c r="E38" s="14">
        <f t="shared" si="8"/>
        <v>3480492.1323678554</v>
      </c>
      <c r="F38" s="14">
        <f t="shared" si="10"/>
        <v>0</v>
      </c>
      <c r="G38" s="14">
        <f t="shared" si="6"/>
        <v>0</v>
      </c>
      <c r="H38" s="14">
        <f t="shared" si="11"/>
        <v>0</v>
      </c>
      <c r="I38" s="13">
        <f t="shared" si="12"/>
        <v>0</v>
      </c>
      <c r="J38" s="14">
        <f t="shared" si="9"/>
        <v>0</v>
      </c>
    </row>
    <row r="39" spans="4:10" x14ac:dyDescent="0.35">
      <c r="D39" s="17">
        <f t="shared" si="4"/>
        <v>36</v>
      </c>
      <c r="E39" s="14">
        <f t="shared" si="8"/>
        <v>3689321.6603099271</v>
      </c>
      <c r="F39" s="14">
        <f t="shared" si="10"/>
        <v>0</v>
      </c>
      <c r="G39" s="14">
        <f t="shared" si="6"/>
        <v>0</v>
      </c>
      <c r="H39" s="14">
        <f t="shared" si="11"/>
        <v>0</v>
      </c>
      <c r="I39" s="13">
        <f t="shared" si="12"/>
        <v>0</v>
      </c>
      <c r="J39" s="14">
        <f t="shared" si="9"/>
        <v>0</v>
      </c>
    </row>
    <row r="40" spans="4:10" x14ac:dyDescent="0.35">
      <c r="D40" s="17">
        <f t="shared" si="4"/>
        <v>37</v>
      </c>
      <c r="E40" s="14">
        <f t="shared" ref="E40:E53" si="13">E39*(1+$B$6)</f>
        <v>3910680.9599285228</v>
      </c>
      <c r="F40" s="14">
        <f t="shared" si="10"/>
        <v>0</v>
      </c>
      <c r="G40" s="14">
        <f t="shared" si="6"/>
        <v>0</v>
      </c>
      <c r="H40" s="14">
        <f t="shared" si="11"/>
        <v>0</v>
      </c>
      <c r="I40" s="13">
        <f t="shared" si="12"/>
        <v>0</v>
      </c>
      <c r="J40" s="14">
        <f t="shared" si="9"/>
        <v>0</v>
      </c>
    </row>
    <row r="41" spans="4:10" x14ac:dyDescent="0.35">
      <c r="D41" s="17">
        <f t="shared" si="4"/>
        <v>38</v>
      </c>
      <c r="E41" s="14">
        <f t="shared" si="13"/>
        <v>4145321.8175242343</v>
      </c>
      <c r="F41" s="14">
        <f t="shared" si="10"/>
        <v>0</v>
      </c>
      <c r="G41" s="14">
        <f t="shared" si="6"/>
        <v>0</v>
      </c>
      <c r="H41" s="14">
        <f t="shared" si="11"/>
        <v>0</v>
      </c>
      <c r="I41" s="13">
        <f t="shared" si="12"/>
        <v>0</v>
      </c>
      <c r="J41" s="14">
        <f t="shared" si="9"/>
        <v>0</v>
      </c>
    </row>
    <row r="42" spans="4:10" x14ac:dyDescent="0.35">
      <c r="D42" s="17">
        <f t="shared" si="4"/>
        <v>39</v>
      </c>
      <c r="E42" s="14">
        <f t="shared" si="13"/>
        <v>4394041.1265756888</v>
      </c>
      <c r="F42" s="14">
        <f t="shared" si="10"/>
        <v>0</v>
      </c>
      <c r="G42" s="14">
        <f t="shared" si="6"/>
        <v>0</v>
      </c>
      <c r="H42" s="14">
        <f t="shared" si="11"/>
        <v>0</v>
      </c>
      <c r="I42" s="13">
        <f t="shared" si="12"/>
        <v>0</v>
      </c>
      <c r="J42" s="14">
        <f t="shared" si="9"/>
        <v>0</v>
      </c>
    </row>
    <row r="43" spans="4:10" x14ac:dyDescent="0.35">
      <c r="D43" s="17">
        <f t="shared" si="4"/>
        <v>40</v>
      </c>
      <c r="E43" s="14">
        <f t="shared" si="13"/>
        <v>4657683.5941702304</v>
      </c>
      <c r="F43" s="14">
        <f t="shared" si="10"/>
        <v>0</v>
      </c>
      <c r="G43" s="14">
        <f t="shared" si="6"/>
        <v>0</v>
      </c>
      <c r="H43" s="14">
        <f t="shared" si="11"/>
        <v>0</v>
      </c>
      <c r="I43" s="13">
        <f t="shared" si="12"/>
        <v>0</v>
      </c>
      <c r="J43" s="14">
        <f t="shared" si="9"/>
        <v>0</v>
      </c>
    </row>
    <row r="44" spans="4:10" x14ac:dyDescent="0.35">
      <c r="D44" s="17">
        <f t="shared" si="4"/>
        <v>41</v>
      </c>
      <c r="E44" s="14">
        <f t="shared" si="13"/>
        <v>4937144.6098204441</v>
      </c>
      <c r="F44" s="14">
        <f t="shared" si="10"/>
        <v>0</v>
      </c>
      <c r="G44" s="14">
        <f t="shared" si="6"/>
        <v>0</v>
      </c>
      <c r="H44" s="14">
        <f t="shared" si="11"/>
        <v>0</v>
      </c>
      <c r="I44" s="13">
        <f t="shared" si="12"/>
        <v>0</v>
      </c>
      <c r="J44" s="14">
        <f t="shared" si="9"/>
        <v>0</v>
      </c>
    </row>
    <row r="45" spans="4:10" x14ac:dyDescent="0.35">
      <c r="D45" s="17">
        <f t="shared" si="4"/>
        <v>42</v>
      </c>
      <c r="E45" s="14">
        <f t="shared" si="13"/>
        <v>5233373.2864096714</v>
      </c>
      <c r="F45" s="14">
        <f t="shared" si="10"/>
        <v>0</v>
      </c>
      <c r="G45" s="14">
        <f t="shared" si="6"/>
        <v>0</v>
      </c>
      <c r="H45" s="14">
        <f t="shared" si="11"/>
        <v>0</v>
      </c>
      <c r="I45" s="13">
        <f t="shared" si="12"/>
        <v>0</v>
      </c>
      <c r="J45" s="14">
        <f t="shared" si="9"/>
        <v>0</v>
      </c>
    </row>
    <row r="46" spans="4:10" x14ac:dyDescent="0.35">
      <c r="D46" s="17">
        <f t="shared" si="4"/>
        <v>43</v>
      </c>
      <c r="E46" s="14">
        <f t="shared" si="13"/>
        <v>5547375.683594252</v>
      </c>
      <c r="F46" s="14">
        <f t="shared" si="10"/>
        <v>0</v>
      </c>
      <c r="G46" s="14">
        <f t="shared" si="6"/>
        <v>0</v>
      </c>
      <c r="H46" s="14">
        <f t="shared" si="11"/>
        <v>0</v>
      </c>
      <c r="I46" s="13">
        <f t="shared" si="12"/>
        <v>0</v>
      </c>
      <c r="J46" s="14">
        <f t="shared" si="9"/>
        <v>0</v>
      </c>
    </row>
    <row r="47" spans="4:10" x14ac:dyDescent="0.35">
      <c r="D47" s="17">
        <f t="shared" si="4"/>
        <v>44</v>
      </c>
      <c r="E47" s="14">
        <f t="shared" si="13"/>
        <v>5880218.2246099077</v>
      </c>
      <c r="F47" s="14">
        <f t="shared" si="10"/>
        <v>0</v>
      </c>
      <c r="G47" s="14">
        <f t="shared" si="6"/>
        <v>0</v>
      </c>
      <c r="H47" s="14">
        <f t="shared" si="11"/>
        <v>0</v>
      </c>
      <c r="I47" s="13">
        <f t="shared" si="12"/>
        <v>0</v>
      </c>
      <c r="J47" s="14">
        <f t="shared" si="9"/>
        <v>0</v>
      </c>
    </row>
    <row r="48" spans="4:10" x14ac:dyDescent="0.35">
      <c r="D48" s="17">
        <f t="shared" si="4"/>
        <v>45</v>
      </c>
      <c r="E48" s="14">
        <f t="shared" si="13"/>
        <v>6233031.3180865021</v>
      </c>
      <c r="F48" s="14">
        <f t="shared" si="10"/>
        <v>0</v>
      </c>
      <c r="G48" s="14">
        <f t="shared" si="6"/>
        <v>0</v>
      </c>
      <c r="H48" s="14">
        <f t="shared" si="11"/>
        <v>0</v>
      </c>
      <c r="I48" s="13">
        <f t="shared" si="12"/>
        <v>0</v>
      </c>
      <c r="J48" s="14">
        <f t="shared" si="9"/>
        <v>0</v>
      </c>
    </row>
    <row r="49" spans="4:10" x14ac:dyDescent="0.35">
      <c r="D49" s="17">
        <f t="shared" si="4"/>
        <v>46</v>
      </c>
      <c r="E49" s="14">
        <f t="shared" si="13"/>
        <v>6607013.1971716927</v>
      </c>
      <c r="F49" s="14">
        <f t="shared" si="10"/>
        <v>0</v>
      </c>
      <c r="G49" s="14">
        <f t="shared" si="6"/>
        <v>0</v>
      </c>
      <c r="H49" s="14">
        <f t="shared" si="11"/>
        <v>0</v>
      </c>
      <c r="I49" s="13">
        <f t="shared" si="12"/>
        <v>0</v>
      </c>
      <c r="J49" s="14">
        <f t="shared" si="9"/>
        <v>0</v>
      </c>
    </row>
    <row r="50" spans="4:10" x14ac:dyDescent="0.35">
      <c r="D50" s="17">
        <f t="shared" si="4"/>
        <v>47</v>
      </c>
      <c r="E50" s="14">
        <f t="shared" si="13"/>
        <v>7003433.989001995</v>
      </c>
      <c r="F50" s="14">
        <f t="shared" si="10"/>
        <v>0</v>
      </c>
      <c r="G50" s="14">
        <f t="shared" si="6"/>
        <v>0</v>
      </c>
      <c r="H50" s="14">
        <f t="shared" si="11"/>
        <v>0</v>
      </c>
      <c r="I50" s="13">
        <f t="shared" si="12"/>
        <v>0</v>
      </c>
      <c r="J50" s="14">
        <f t="shared" si="9"/>
        <v>0</v>
      </c>
    </row>
    <row r="51" spans="4:10" x14ac:dyDescent="0.35">
      <c r="D51" s="17">
        <f t="shared" si="4"/>
        <v>48</v>
      </c>
      <c r="E51" s="14">
        <f t="shared" si="13"/>
        <v>7423640.0283421148</v>
      </c>
      <c r="F51" s="14">
        <f t="shared" si="10"/>
        <v>0</v>
      </c>
      <c r="G51" s="14">
        <f t="shared" si="6"/>
        <v>0</v>
      </c>
      <c r="H51" s="14">
        <f t="shared" si="11"/>
        <v>0</v>
      </c>
      <c r="I51" s="13">
        <f t="shared" si="12"/>
        <v>0</v>
      </c>
      <c r="J51" s="14">
        <f t="shared" si="9"/>
        <v>0</v>
      </c>
    </row>
    <row r="52" spans="4:10" x14ac:dyDescent="0.35">
      <c r="D52" s="17">
        <f t="shared" si="4"/>
        <v>49</v>
      </c>
      <c r="E52" s="14">
        <f t="shared" si="13"/>
        <v>7869058.4300426422</v>
      </c>
      <c r="F52" s="14">
        <f t="shared" si="10"/>
        <v>0</v>
      </c>
      <c r="G52" s="14">
        <f t="shared" si="6"/>
        <v>0</v>
      </c>
      <c r="H52" s="14">
        <f t="shared" si="11"/>
        <v>0</v>
      </c>
      <c r="I52" s="13">
        <f t="shared" si="12"/>
        <v>0</v>
      </c>
      <c r="J52" s="14">
        <f t="shared" si="9"/>
        <v>0</v>
      </c>
    </row>
    <row r="53" spans="4:10" x14ac:dyDescent="0.35">
      <c r="D53" s="17">
        <f t="shared" si="4"/>
        <v>50</v>
      </c>
      <c r="E53" s="14">
        <f t="shared" si="13"/>
        <v>8341201.9358452009</v>
      </c>
      <c r="F53" s="14">
        <f t="shared" si="10"/>
        <v>0</v>
      </c>
      <c r="G53" s="14">
        <f t="shared" si="6"/>
        <v>0</v>
      </c>
      <c r="H53" s="14">
        <f t="shared" si="11"/>
        <v>0</v>
      </c>
      <c r="I53" s="13">
        <f t="shared" si="12"/>
        <v>0</v>
      </c>
      <c r="J53" s="14">
        <f t="shared" si="9"/>
        <v>0</v>
      </c>
    </row>
    <row r="54" spans="4:10" x14ac:dyDescent="0.35">
      <c r="E54" s="14"/>
      <c r="F54" s="14"/>
      <c r="G54" s="14"/>
      <c r="H54" s="14"/>
      <c r="I54" s="13"/>
      <c r="J54" s="14"/>
    </row>
    <row r="55" spans="4:10" x14ac:dyDescent="0.35">
      <c r="E55" s="14"/>
      <c r="F55" s="14"/>
      <c r="G55" s="14"/>
      <c r="H55" s="14"/>
      <c r="I55" s="13"/>
      <c r="J55" s="14"/>
    </row>
    <row r="56" spans="4:10" x14ac:dyDescent="0.35">
      <c r="E56" s="14"/>
      <c r="F56" s="14"/>
      <c r="G56" s="14"/>
      <c r="H56" s="14"/>
      <c r="I56" s="13"/>
      <c r="J56" s="14"/>
    </row>
    <row r="57" spans="4:10" x14ac:dyDescent="0.35">
      <c r="E57" s="14"/>
      <c r="F57" s="14"/>
      <c r="G57" s="14"/>
      <c r="H57" s="14"/>
      <c r="I57" s="13"/>
      <c r="J57" s="14"/>
    </row>
    <row r="58" spans="4:10" x14ac:dyDescent="0.35">
      <c r="E58" s="14"/>
      <c r="F58" s="14"/>
      <c r="G58" s="14"/>
      <c r="H58" s="14"/>
      <c r="I58" s="13"/>
      <c r="J58" s="14"/>
    </row>
    <row r="59" spans="4:10" x14ac:dyDescent="0.35">
      <c r="E59" s="14"/>
      <c r="F59" s="14"/>
      <c r="G59" s="14"/>
      <c r="H59" s="14"/>
      <c r="I59" s="13"/>
      <c r="J59" s="14"/>
    </row>
    <row r="60" spans="4:10" x14ac:dyDescent="0.35">
      <c r="E60" s="14"/>
      <c r="F60" s="14"/>
      <c r="G60" s="14"/>
      <c r="H60" s="14"/>
      <c r="I60" s="13"/>
      <c r="J60" s="14"/>
    </row>
    <row r="61" spans="4:10" x14ac:dyDescent="0.35">
      <c r="E61" s="14"/>
      <c r="F61" s="14"/>
      <c r="G61" s="14"/>
      <c r="H61" s="14"/>
      <c r="I61" s="13"/>
      <c r="J61" s="14"/>
    </row>
    <row r="62" spans="4:10" x14ac:dyDescent="0.35">
      <c r="E62" s="14"/>
      <c r="F62" s="14"/>
      <c r="G62" s="14"/>
      <c r="H62" s="14"/>
      <c r="I62" s="13"/>
      <c r="J62" s="14"/>
    </row>
    <row r="63" spans="4:10" x14ac:dyDescent="0.35">
      <c r="E63" s="14"/>
      <c r="F63" s="14"/>
      <c r="G63" s="14"/>
      <c r="H63" s="14"/>
      <c r="I63" s="13"/>
      <c r="J63" s="14"/>
    </row>
    <row r="64" spans="4:10" x14ac:dyDescent="0.35">
      <c r="E64" s="14"/>
      <c r="F64" s="14"/>
      <c r="G64" s="14"/>
      <c r="H64" s="14"/>
      <c r="I64" s="13"/>
      <c r="J64" s="14"/>
    </row>
    <row r="65" spans="5:10" x14ac:dyDescent="0.35">
      <c r="E65" s="14"/>
      <c r="F65" s="14"/>
      <c r="G65" s="14"/>
      <c r="H65" s="14"/>
      <c r="I65" s="13"/>
      <c r="J65" s="14"/>
    </row>
    <row r="66" spans="5:10" x14ac:dyDescent="0.35">
      <c r="E66" s="14"/>
      <c r="F66" s="14"/>
      <c r="G66" s="14"/>
      <c r="H66" s="14"/>
      <c r="I66" s="13"/>
      <c r="J66" s="14"/>
    </row>
    <row r="67" spans="5:10" x14ac:dyDescent="0.35">
      <c r="E67" s="14"/>
      <c r="F67" s="14"/>
      <c r="G67" s="14"/>
      <c r="H67" s="14"/>
      <c r="I67" s="13"/>
      <c r="J67" s="14"/>
    </row>
    <row r="68" spans="5:10" x14ac:dyDescent="0.35">
      <c r="E68" s="14"/>
      <c r="F68" s="14"/>
      <c r="G68" s="14"/>
      <c r="H68" s="14"/>
      <c r="I68" s="13"/>
      <c r="J68" s="14"/>
    </row>
    <row r="69" spans="5:10" x14ac:dyDescent="0.35">
      <c r="E69" s="14"/>
      <c r="F69" s="14"/>
      <c r="G69" s="14"/>
      <c r="H69" s="14"/>
      <c r="I69" s="13"/>
      <c r="J69" s="14"/>
    </row>
    <row r="70" spans="5:10" x14ac:dyDescent="0.35">
      <c r="E70" s="14"/>
      <c r="F70" s="14"/>
      <c r="G70" s="14"/>
      <c r="H70" s="14"/>
      <c r="I70" s="13"/>
      <c r="J70" s="14"/>
    </row>
    <row r="71" spans="5:10" x14ac:dyDescent="0.35">
      <c r="E71" s="14"/>
      <c r="F71" s="14"/>
      <c r="G71" s="14"/>
      <c r="H71" s="14"/>
      <c r="I71" s="13"/>
      <c r="J71" s="14"/>
    </row>
    <row r="72" spans="5:10" x14ac:dyDescent="0.35">
      <c r="E72" s="14"/>
      <c r="F72" s="14"/>
      <c r="G72" s="14"/>
      <c r="H72" s="14"/>
      <c r="I72" s="13"/>
      <c r="J72" s="14"/>
    </row>
    <row r="73" spans="5:10" x14ac:dyDescent="0.35">
      <c r="E73" s="14"/>
      <c r="F73" s="14"/>
      <c r="G73" s="14"/>
      <c r="H73" s="14"/>
      <c r="I73" s="13"/>
      <c r="J73" s="14"/>
    </row>
    <row r="74" spans="5:10" x14ac:dyDescent="0.35">
      <c r="E74" s="14"/>
      <c r="F74" s="14"/>
      <c r="G74" s="14"/>
      <c r="H74" s="14"/>
      <c r="I74" s="13"/>
      <c r="J74" s="14"/>
    </row>
    <row r="75" spans="5:10" x14ac:dyDescent="0.35">
      <c r="E75" s="14"/>
      <c r="F75" s="14"/>
      <c r="G75" s="14"/>
      <c r="H75" s="14"/>
      <c r="I75" s="13"/>
      <c r="J75" s="14"/>
    </row>
    <row r="76" spans="5:10" x14ac:dyDescent="0.35">
      <c r="E76" s="14"/>
      <c r="F76" s="14"/>
      <c r="G76" s="14"/>
      <c r="H76" s="14"/>
      <c r="I76" s="13"/>
      <c r="J76" s="14"/>
    </row>
    <row r="77" spans="5:10" x14ac:dyDescent="0.35">
      <c r="E77" s="14"/>
      <c r="F77" s="14"/>
      <c r="G77" s="14"/>
      <c r="H77" s="14"/>
      <c r="I77" s="13"/>
      <c r="J77" s="14"/>
    </row>
    <row r="78" spans="5:10" x14ac:dyDescent="0.35">
      <c r="E78" s="14"/>
      <c r="F78" s="14"/>
      <c r="G78" s="14"/>
      <c r="H78" s="14"/>
      <c r="I78" s="13"/>
      <c r="J78" s="14"/>
    </row>
    <row r="79" spans="5:10" x14ac:dyDescent="0.35">
      <c r="E79" s="14"/>
      <c r="F79" s="14"/>
      <c r="G79" s="14"/>
      <c r="H79" s="14"/>
      <c r="I79" s="13"/>
      <c r="J79" s="14"/>
    </row>
    <row r="80" spans="5:10" x14ac:dyDescent="0.35">
      <c r="E80" s="14"/>
      <c r="F80" s="14"/>
      <c r="G80" s="14"/>
      <c r="H80" s="14"/>
      <c r="I80" s="13"/>
      <c r="J80" s="14"/>
    </row>
    <row r="81" spans="5:10" x14ac:dyDescent="0.35">
      <c r="E81" s="14"/>
      <c r="F81" s="14"/>
      <c r="G81" s="14"/>
      <c r="H81" s="14"/>
      <c r="I81" s="13"/>
      <c r="J81" s="14"/>
    </row>
    <row r="82" spans="5:10" x14ac:dyDescent="0.35">
      <c r="E82" s="14"/>
      <c r="F82" s="14"/>
      <c r="G82" s="14"/>
      <c r="H82" s="14"/>
      <c r="I82" s="13"/>
      <c r="J82" s="14"/>
    </row>
    <row r="83" spans="5:10" x14ac:dyDescent="0.35">
      <c r="E83" s="14"/>
      <c r="F83" s="14"/>
      <c r="G83" s="14"/>
      <c r="H83" s="14"/>
      <c r="I83" s="13"/>
      <c r="J83" s="14"/>
    </row>
    <row r="84" spans="5:10" x14ac:dyDescent="0.35">
      <c r="E84" s="14"/>
      <c r="F84" s="14"/>
      <c r="G84" s="14"/>
      <c r="H84" s="14"/>
      <c r="I84" s="13"/>
      <c r="J84" s="14"/>
    </row>
    <row r="85" spans="5:10" x14ac:dyDescent="0.35">
      <c r="E85" s="14"/>
      <c r="F85" s="14"/>
      <c r="G85" s="14"/>
      <c r="H85" s="14"/>
      <c r="I85" s="13"/>
      <c r="J85" s="14"/>
    </row>
    <row r="86" spans="5:10" x14ac:dyDescent="0.35">
      <c r="E86" s="14"/>
      <c r="F86" s="14"/>
      <c r="G86" s="14"/>
      <c r="H86" s="14"/>
      <c r="I86" s="13"/>
      <c r="J86" s="14"/>
    </row>
    <row r="87" spans="5:10" x14ac:dyDescent="0.35">
      <c r="E87" s="14"/>
      <c r="F87" s="14"/>
      <c r="G87" s="14"/>
      <c r="H87" s="14"/>
      <c r="I87" s="13"/>
      <c r="J87" s="14"/>
    </row>
    <row r="88" spans="5:10" x14ac:dyDescent="0.35">
      <c r="E88" s="14"/>
      <c r="F88" s="14"/>
      <c r="G88" s="14"/>
      <c r="H88" s="14"/>
      <c r="I88" s="13"/>
      <c r="J88" s="14"/>
    </row>
    <row r="89" spans="5:10" x14ac:dyDescent="0.35">
      <c r="E89" s="14"/>
      <c r="F89" s="14"/>
      <c r="G89" s="14"/>
      <c r="H89" s="14"/>
      <c r="I89" s="13"/>
      <c r="J89" s="14"/>
    </row>
    <row r="90" spans="5:10" x14ac:dyDescent="0.35">
      <c r="E90" s="14"/>
      <c r="F90" s="14"/>
      <c r="G90" s="14"/>
      <c r="H90" s="14"/>
      <c r="I90" s="13"/>
      <c r="J90" s="14"/>
    </row>
    <row r="91" spans="5:10" x14ac:dyDescent="0.35">
      <c r="E91" s="14"/>
      <c r="F91" s="14"/>
      <c r="G91" s="14"/>
      <c r="H91" s="14"/>
      <c r="I91" s="13"/>
      <c r="J91" s="14"/>
    </row>
    <row r="92" spans="5:10" x14ac:dyDescent="0.35">
      <c r="E92" s="14"/>
      <c r="F92" s="14"/>
      <c r="G92" s="14"/>
      <c r="H92" s="14"/>
      <c r="I92" s="13"/>
      <c r="J92" s="14"/>
    </row>
    <row r="93" spans="5:10" x14ac:dyDescent="0.35">
      <c r="E93" s="14"/>
      <c r="F93" s="14"/>
      <c r="G93" s="14"/>
      <c r="H93" s="14"/>
      <c r="I93" s="13"/>
      <c r="J93" s="14"/>
    </row>
    <row r="94" spans="5:10" x14ac:dyDescent="0.35">
      <c r="E94" s="14"/>
      <c r="F94" s="14"/>
      <c r="G94" s="14"/>
      <c r="H94" s="14"/>
      <c r="I94" s="13"/>
      <c r="J94" s="14"/>
    </row>
    <row r="95" spans="5:10" x14ac:dyDescent="0.35">
      <c r="E95" s="14"/>
      <c r="F95" s="14"/>
      <c r="G95" s="14"/>
      <c r="H95" s="14"/>
      <c r="I95" s="13"/>
      <c r="J95" s="14"/>
    </row>
    <row r="96" spans="5:10" x14ac:dyDescent="0.35">
      <c r="E96" s="14"/>
      <c r="F96" s="14"/>
      <c r="G96" s="14"/>
      <c r="H96" s="14"/>
      <c r="I96" s="13"/>
      <c r="J96" s="14"/>
    </row>
    <row r="97" spans="5:10" x14ac:dyDescent="0.35">
      <c r="E97" s="14"/>
      <c r="F97" s="14"/>
      <c r="G97" s="14"/>
      <c r="H97" s="14"/>
      <c r="I97" s="13"/>
      <c r="J97" s="14"/>
    </row>
    <row r="98" spans="5:10" x14ac:dyDescent="0.35">
      <c r="E98" s="14"/>
      <c r="F98" s="14"/>
      <c r="G98" s="14"/>
      <c r="H98" s="14"/>
      <c r="I98" s="13"/>
      <c r="J98" s="14"/>
    </row>
    <row r="99" spans="5:10" x14ac:dyDescent="0.35">
      <c r="E99" s="14"/>
      <c r="F99" s="14"/>
      <c r="G99" s="14"/>
      <c r="H99" s="14"/>
      <c r="I99" s="13"/>
      <c r="J99" s="14"/>
    </row>
    <row r="100" spans="5:10" x14ac:dyDescent="0.35">
      <c r="E100" s="14"/>
      <c r="F100" s="14"/>
      <c r="G100" s="14"/>
      <c r="H100" s="14"/>
      <c r="I100" s="13"/>
      <c r="J100" s="14"/>
    </row>
    <row r="101" spans="5:10" x14ac:dyDescent="0.35">
      <c r="E101" s="14"/>
      <c r="F101" s="14"/>
      <c r="G101" s="14"/>
      <c r="H101" s="14"/>
      <c r="I101" s="13"/>
      <c r="J101" s="14"/>
    </row>
    <row r="102" spans="5:10" x14ac:dyDescent="0.35">
      <c r="E102" s="14"/>
      <c r="F102" s="14"/>
      <c r="G102" s="14"/>
      <c r="H102" s="14"/>
      <c r="I102" s="13"/>
      <c r="J102" s="14"/>
    </row>
    <row r="103" spans="5:10" x14ac:dyDescent="0.35">
      <c r="E103" s="14"/>
      <c r="F103" s="14"/>
      <c r="G103" s="14"/>
      <c r="H103" s="14"/>
      <c r="I103" s="13"/>
      <c r="J103" s="14"/>
    </row>
  </sheetData>
  <sheetProtection sheet="1" objects="1" scenarios="1"/>
  <mergeCells count="6">
    <mergeCell ref="A20:B21"/>
    <mergeCell ref="A15:B15"/>
    <mergeCell ref="A1:B1"/>
    <mergeCell ref="A11:B11"/>
    <mergeCell ref="A16:B17"/>
    <mergeCell ref="A18: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vt: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Vidya</dc:creator>
  <cp:lastModifiedBy>Vidya</cp:lastModifiedBy>
  <dcterms:created xsi:type="dcterms:W3CDTF">2020-06-21T12:23:39Z</dcterms:created>
  <dcterms:modified xsi:type="dcterms:W3CDTF">2020-06-21T18:02:33Z</dcterms:modified>
</cp:coreProperties>
</file>